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315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60" i="1" l="1"/>
  <c r="C62" i="1"/>
  <c r="C66" i="1"/>
  <c r="C9" i="1"/>
  <c r="C22" i="1"/>
  <c r="C4" i="1"/>
  <c r="C67" i="1"/>
  <c r="C53" i="1"/>
  <c r="C54" i="1" s="1"/>
  <c r="C49" i="1"/>
  <c r="C50" i="1" s="1"/>
  <c r="C12" i="1"/>
  <c r="C13" i="1" s="1"/>
  <c r="C45" i="1"/>
  <c r="C46" i="1" s="1"/>
  <c r="C57" i="1"/>
  <c r="C58" i="1" s="1"/>
  <c r="C38" i="1"/>
  <c r="C39" i="1" s="1"/>
  <c r="C25" i="1"/>
  <c r="C26" i="1" s="1"/>
  <c r="C36" i="1"/>
  <c r="C37" i="1" s="1"/>
  <c r="C32" i="1"/>
  <c r="C33" i="1" s="1"/>
  <c r="C30" i="1"/>
  <c r="C31" i="1" s="1"/>
  <c r="C7" i="1"/>
  <c r="C8" i="1" s="1"/>
  <c r="C20" i="1"/>
  <c r="C21" i="1" s="1"/>
  <c r="C16" i="1"/>
  <c r="C17" i="1" s="1"/>
  <c r="C2" i="1"/>
  <c r="C63" i="1" l="1"/>
  <c r="C65" i="1"/>
  <c r="C3" i="1"/>
  <c r="C64" i="1" s="1"/>
  <c r="C68" i="1" s="1"/>
  <c r="C71" i="1" s="1"/>
  <c r="C78" i="1" s="1"/>
  <c r="C79" i="1" s="1"/>
</calcChain>
</file>

<file path=xl/sharedStrings.xml><?xml version="1.0" encoding="utf-8"?>
<sst xmlns="http://schemas.openxmlformats.org/spreadsheetml/2006/main" count="102" uniqueCount="44">
  <si>
    <t>Rodzaj działalności</t>
  </si>
  <si>
    <t>Wyszczególnienie</t>
  </si>
  <si>
    <t>Szkoły podstawowe</t>
  </si>
  <si>
    <t>1) Wynagrodzenia wraz z pochodnymi i ZFŚS</t>
  </si>
  <si>
    <t xml:space="preserve">2) Wydatki rzeczowe </t>
  </si>
  <si>
    <t>3) Dotacja dla placówek niepublicznych</t>
  </si>
  <si>
    <t>4) Inwestycje</t>
  </si>
  <si>
    <t>5) Remonty</t>
  </si>
  <si>
    <t>Gimnazja</t>
  </si>
  <si>
    <t>Świetlice szkolne</t>
  </si>
  <si>
    <t>Oddziały "O" przy Szkole Podstawowej</t>
  </si>
  <si>
    <t>Przedszkola</t>
  </si>
  <si>
    <t>Stołówki przedszkolne</t>
  </si>
  <si>
    <t>Dowożenie uczniów do szkół</t>
  </si>
  <si>
    <t>Gminny Zarząd Oświaty</t>
  </si>
  <si>
    <t>3) Inwestycje</t>
  </si>
  <si>
    <t>Doskonalenie zawodowe nauczycieli</t>
  </si>
  <si>
    <t>Pozostała działalność (pływalnia+ ZFŚwS,kształcenie młodocianych)</t>
  </si>
  <si>
    <t>Projekty unijne</t>
  </si>
  <si>
    <t>ŻŁOBKI</t>
  </si>
  <si>
    <t>1) Wynagrodzenia wraz z pochodnymi</t>
  </si>
  <si>
    <t>Wczesne wspomaganie rozwoju dziecka</t>
  </si>
  <si>
    <t>Ośrodki rewalidacyjno-wychowawcze</t>
  </si>
  <si>
    <t>Profilaktyka</t>
  </si>
  <si>
    <t>Pomoc materialna dla uczniów</t>
  </si>
  <si>
    <t>1) Wynagrodzenia z pochodnymi</t>
  </si>
  <si>
    <t>Kolonie i obozy</t>
  </si>
  <si>
    <t>Ogółem</t>
  </si>
  <si>
    <t>RAZEM  GZO</t>
  </si>
  <si>
    <t>Inwestycje w GMINIE</t>
  </si>
  <si>
    <t>REMONTY W GMINIE</t>
  </si>
  <si>
    <t>OGÓŁEM:</t>
  </si>
  <si>
    <t>Źródła finansowania</t>
  </si>
  <si>
    <t>Subwencja Oświatowa</t>
  </si>
  <si>
    <t>Dotacje MEN i inne środki</t>
  </si>
  <si>
    <t xml:space="preserve">Dochody wykonane wg RB 27S </t>
  </si>
  <si>
    <t>Programy unijne</t>
  </si>
  <si>
    <t>Przeciwdziałania alkoholizmowi</t>
  </si>
  <si>
    <t>Środki GMINY</t>
  </si>
  <si>
    <t>RAZEM  PRZYCHODY</t>
  </si>
  <si>
    <t>WYDATKI  2012</t>
  </si>
  <si>
    <t>WYDATKI 2012</t>
  </si>
  <si>
    <t xml:space="preserve">Pozostała działalność (prace społecznie użyteczne) </t>
  </si>
  <si>
    <t>Uzupełnienie subwencji ogólnej - środki na uzupełnienie dochodów gmin z uwzględnieniem liczby dzieci uczęszczających w 2011 r do różnego typu jednostek wychowania przedszkolnego ( 77,00 zł na jednego wychowanka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</si>
</sst>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5" xfId="0" applyFont="1" applyBorder="1"/>
    <xf numFmtId="0" fontId="0" fillId="0" borderId="0" xfId="0" applyBorder="1"/>
    <xf numFmtId="0" fontId="3" fillId="0" borderId="14" xfId="0" applyFont="1" applyBorder="1"/>
    <xf numFmtId="0" fontId="3" fillId="0" borderId="7" xfId="0" applyFont="1" applyBorder="1"/>
    <xf numFmtId="0" fontId="3" fillId="0" borderId="20" xfId="0" applyFont="1" applyFill="1" applyBorder="1"/>
    <xf numFmtId="0" fontId="5" fillId="0" borderId="1" xfId="0" applyFont="1" applyBorder="1"/>
    <xf numFmtId="0" fontId="6" fillId="0" borderId="2" xfId="0" applyFont="1" applyBorder="1"/>
    <xf numFmtId="0" fontId="5" fillId="0" borderId="6" xfId="0" applyFont="1" applyBorder="1"/>
    <xf numFmtId="0" fontId="6" fillId="0" borderId="8" xfId="0" applyFont="1" applyBorder="1"/>
    <xf numFmtId="0" fontId="5" fillId="0" borderId="13" xfId="0" applyFont="1" applyBorder="1"/>
    <xf numFmtId="0" fontId="6" fillId="0" borderId="15" xfId="0" applyFont="1" applyBorder="1"/>
    <xf numFmtId="0" fontId="6" fillId="0" borderId="3" xfId="0" applyFont="1" applyBorder="1"/>
    <xf numFmtId="0" fontId="7" fillId="0" borderId="24" xfId="0" applyFont="1" applyBorder="1"/>
    <xf numFmtId="0" fontId="8" fillId="0" borderId="9" xfId="0" applyFont="1" applyBorder="1"/>
    <xf numFmtId="43" fontId="2" fillId="0" borderId="25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9" xfId="0" applyFont="1" applyBorder="1"/>
    <xf numFmtId="43" fontId="0" fillId="0" borderId="27" xfId="1" applyFont="1" applyBorder="1"/>
    <xf numFmtId="43" fontId="0" fillId="0" borderId="28" xfId="1" applyFont="1" applyBorder="1"/>
    <xf numFmtId="43" fontId="0" fillId="0" borderId="12" xfId="1" applyFont="1" applyBorder="1"/>
    <xf numFmtId="43" fontId="0" fillId="0" borderId="28" xfId="0" applyNumberFormat="1" applyBorder="1"/>
    <xf numFmtId="43" fontId="0" fillId="0" borderId="12" xfId="0" applyNumberFormat="1" applyBorder="1"/>
    <xf numFmtId="43" fontId="0" fillId="0" borderId="21" xfId="1" applyFont="1" applyBorder="1"/>
    <xf numFmtId="43" fontId="0" fillId="0" borderId="30" xfId="0" applyNumberFormat="1" applyBorder="1"/>
    <xf numFmtId="43" fontId="9" fillId="0" borderId="4" xfId="0" applyNumberFormat="1" applyFont="1" applyBorder="1"/>
    <xf numFmtId="43" fontId="10" fillId="0" borderId="26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3" fontId="0" fillId="0" borderId="30" xfId="1" applyFont="1" applyBorder="1"/>
    <xf numFmtId="0" fontId="11" fillId="0" borderId="31" xfId="0" applyFont="1" applyBorder="1"/>
    <xf numFmtId="0" fontId="11" fillId="0" borderId="34" xfId="0" applyFont="1" applyBorder="1" applyAlignment="1">
      <alignment wrapText="1"/>
    </xf>
    <xf numFmtId="0" fontId="11" fillId="0" borderId="32" xfId="0" applyFont="1" applyBorder="1"/>
    <xf numFmtId="0" fontId="11" fillId="0" borderId="33" xfId="0" applyFont="1" applyBorder="1"/>
    <xf numFmtId="43" fontId="9" fillId="0" borderId="4" xfId="1" applyFont="1" applyBorder="1"/>
    <xf numFmtId="43" fontId="10" fillId="0" borderId="4" xfId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8" xfId="0" applyBorder="1" applyAlignment="1"/>
    <xf numFmtId="0" fontId="0" fillId="0" borderId="19" xfId="0" applyBorder="1" applyAlignment="1"/>
    <xf numFmtId="0" fontId="3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workbookViewId="0">
      <selection activeCell="F13" sqref="F13"/>
    </sheetView>
  </sheetViews>
  <sheetFormatPr defaultRowHeight="15" x14ac:dyDescent="0.25"/>
  <cols>
    <col min="1" max="1" width="21.5703125" customWidth="1"/>
    <col min="2" max="2" width="42.140625" customWidth="1"/>
    <col min="3" max="3" width="18.140625" customWidth="1"/>
    <col min="242" max="242" width="12.140625" customWidth="1"/>
    <col min="243" max="243" width="33.85546875" customWidth="1"/>
    <col min="244" max="244" width="14" customWidth="1"/>
    <col min="245" max="245" width="13.140625" customWidth="1"/>
    <col min="246" max="246" width="13.28515625" customWidth="1"/>
    <col min="247" max="247" width="13.140625" customWidth="1"/>
    <col min="248" max="248" width="13.85546875" customWidth="1"/>
    <col min="249" max="250" width="13.7109375" customWidth="1"/>
    <col min="251" max="251" width="16" customWidth="1"/>
    <col min="252" max="252" width="16.28515625" customWidth="1"/>
    <col min="253" max="253" width="17.7109375" customWidth="1"/>
    <col min="254" max="254" width="17.28515625" customWidth="1"/>
    <col min="255" max="255" width="16" customWidth="1"/>
    <col min="256" max="256" width="20.7109375" customWidth="1"/>
    <col min="257" max="257" width="16.5703125" customWidth="1"/>
    <col min="498" max="498" width="12.140625" customWidth="1"/>
    <col min="499" max="499" width="33.85546875" customWidth="1"/>
    <col min="500" max="500" width="14" customWidth="1"/>
    <col min="501" max="501" width="13.140625" customWidth="1"/>
    <col min="502" max="502" width="13.28515625" customWidth="1"/>
    <col min="503" max="503" width="13.140625" customWidth="1"/>
    <col min="504" max="504" width="13.85546875" customWidth="1"/>
    <col min="505" max="506" width="13.7109375" customWidth="1"/>
    <col min="507" max="507" width="16" customWidth="1"/>
    <col min="508" max="508" width="16.28515625" customWidth="1"/>
    <col min="509" max="509" width="17.7109375" customWidth="1"/>
    <col min="510" max="510" width="17.28515625" customWidth="1"/>
    <col min="511" max="511" width="16" customWidth="1"/>
    <col min="512" max="512" width="20.7109375" customWidth="1"/>
    <col min="513" max="513" width="16.5703125" customWidth="1"/>
    <col min="754" max="754" width="12.140625" customWidth="1"/>
    <col min="755" max="755" width="33.85546875" customWidth="1"/>
    <col min="756" max="756" width="14" customWidth="1"/>
    <col min="757" max="757" width="13.140625" customWidth="1"/>
    <col min="758" max="758" width="13.28515625" customWidth="1"/>
    <col min="759" max="759" width="13.140625" customWidth="1"/>
    <col min="760" max="760" width="13.85546875" customWidth="1"/>
    <col min="761" max="762" width="13.7109375" customWidth="1"/>
    <col min="763" max="763" width="16" customWidth="1"/>
    <col min="764" max="764" width="16.28515625" customWidth="1"/>
    <col min="765" max="765" width="17.7109375" customWidth="1"/>
    <col min="766" max="766" width="17.28515625" customWidth="1"/>
    <col min="767" max="767" width="16" customWidth="1"/>
    <col min="768" max="768" width="20.7109375" customWidth="1"/>
    <col min="769" max="769" width="16.5703125" customWidth="1"/>
    <col min="1010" max="1010" width="12.140625" customWidth="1"/>
    <col min="1011" max="1011" width="33.85546875" customWidth="1"/>
    <col min="1012" max="1012" width="14" customWidth="1"/>
    <col min="1013" max="1013" width="13.140625" customWidth="1"/>
    <col min="1014" max="1014" width="13.28515625" customWidth="1"/>
    <col min="1015" max="1015" width="13.140625" customWidth="1"/>
    <col min="1016" max="1016" width="13.85546875" customWidth="1"/>
    <col min="1017" max="1018" width="13.7109375" customWidth="1"/>
    <col min="1019" max="1019" width="16" customWidth="1"/>
    <col min="1020" max="1020" width="16.28515625" customWidth="1"/>
    <col min="1021" max="1021" width="17.7109375" customWidth="1"/>
    <col min="1022" max="1022" width="17.28515625" customWidth="1"/>
    <col min="1023" max="1023" width="16" customWidth="1"/>
    <col min="1024" max="1024" width="20.7109375" customWidth="1"/>
    <col min="1025" max="1025" width="16.5703125" customWidth="1"/>
    <col min="1266" max="1266" width="12.140625" customWidth="1"/>
    <col min="1267" max="1267" width="33.85546875" customWidth="1"/>
    <col min="1268" max="1268" width="14" customWidth="1"/>
    <col min="1269" max="1269" width="13.140625" customWidth="1"/>
    <col min="1270" max="1270" width="13.28515625" customWidth="1"/>
    <col min="1271" max="1271" width="13.140625" customWidth="1"/>
    <col min="1272" max="1272" width="13.85546875" customWidth="1"/>
    <col min="1273" max="1274" width="13.7109375" customWidth="1"/>
    <col min="1275" max="1275" width="16" customWidth="1"/>
    <col min="1276" max="1276" width="16.28515625" customWidth="1"/>
    <col min="1277" max="1277" width="17.7109375" customWidth="1"/>
    <col min="1278" max="1278" width="17.28515625" customWidth="1"/>
    <col min="1279" max="1279" width="16" customWidth="1"/>
    <col min="1280" max="1280" width="20.7109375" customWidth="1"/>
    <col min="1281" max="1281" width="16.5703125" customWidth="1"/>
    <col min="1522" max="1522" width="12.140625" customWidth="1"/>
    <col min="1523" max="1523" width="33.85546875" customWidth="1"/>
    <col min="1524" max="1524" width="14" customWidth="1"/>
    <col min="1525" max="1525" width="13.140625" customWidth="1"/>
    <col min="1526" max="1526" width="13.28515625" customWidth="1"/>
    <col min="1527" max="1527" width="13.140625" customWidth="1"/>
    <col min="1528" max="1528" width="13.85546875" customWidth="1"/>
    <col min="1529" max="1530" width="13.7109375" customWidth="1"/>
    <col min="1531" max="1531" width="16" customWidth="1"/>
    <col min="1532" max="1532" width="16.28515625" customWidth="1"/>
    <col min="1533" max="1533" width="17.7109375" customWidth="1"/>
    <col min="1534" max="1534" width="17.28515625" customWidth="1"/>
    <col min="1535" max="1535" width="16" customWidth="1"/>
    <col min="1536" max="1536" width="20.7109375" customWidth="1"/>
    <col min="1537" max="1537" width="16.5703125" customWidth="1"/>
    <col min="1778" max="1778" width="12.140625" customWidth="1"/>
    <col min="1779" max="1779" width="33.85546875" customWidth="1"/>
    <col min="1780" max="1780" width="14" customWidth="1"/>
    <col min="1781" max="1781" width="13.140625" customWidth="1"/>
    <col min="1782" max="1782" width="13.28515625" customWidth="1"/>
    <col min="1783" max="1783" width="13.140625" customWidth="1"/>
    <col min="1784" max="1784" width="13.85546875" customWidth="1"/>
    <col min="1785" max="1786" width="13.7109375" customWidth="1"/>
    <col min="1787" max="1787" width="16" customWidth="1"/>
    <col min="1788" max="1788" width="16.28515625" customWidth="1"/>
    <col min="1789" max="1789" width="17.7109375" customWidth="1"/>
    <col min="1790" max="1790" width="17.28515625" customWidth="1"/>
    <col min="1791" max="1791" width="16" customWidth="1"/>
    <col min="1792" max="1792" width="20.7109375" customWidth="1"/>
    <col min="1793" max="1793" width="16.5703125" customWidth="1"/>
    <col min="2034" max="2034" width="12.140625" customWidth="1"/>
    <col min="2035" max="2035" width="33.85546875" customWidth="1"/>
    <col min="2036" max="2036" width="14" customWidth="1"/>
    <col min="2037" max="2037" width="13.140625" customWidth="1"/>
    <col min="2038" max="2038" width="13.28515625" customWidth="1"/>
    <col min="2039" max="2039" width="13.140625" customWidth="1"/>
    <col min="2040" max="2040" width="13.85546875" customWidth="1"/>
    <col min="2041" max="2042" width="13.7109375" customWidth="1"/>
    <col min="2043" max="2043" width="16" customWidth="1"/>
    <col min="2044" max="2044" width="16.28515625" customWidth="1"/>
    <col min="2045" max="2045" width="17.7109375" customWidth="1"/>
    <col min="2046" max="2046" width="17.28515625" customWidth="1"/>
    <col min="2047" max="2047" width="16" customWidth="1"/>
    <col min="2048" max="2048" width="20.7109375" customWidth="1"/>
    <col min="2049" max="2049" width="16.5703125" customWidth="1"/>
    <col min="2290" max="2290" width="12.140625" customWidth="1"/>
    <col min="2291" max="2291" width="33.85546875" customWidth="1"/>
    <col min="2292" max="2292" width="14" customWidth="1"/>
    <col min="2293" max="2293" width="13.140625" customWidth="1"/>
    <col min="2294" max="2294" width="13.28515625" customWidth="1"/>
    <col min="2295" max="2295" width="13.140625" customWidth="1"/>
    <col min="2296" max="2296" width="13.85546875" customWidth="1"/>
    <col min="2297" max="2298" width="13.7109375" customWidth="1"/>
    <col min="2299" max="2299" width="16" customWidth="1"/>
    <col min="2300" max="2300" width="16.28515625" customWidth="1"/>
    <col min="2301" max="2301" width="17.7109375" customWidth="1"/>
    <col min="2302" max="2302" width="17.28515625" customWidth="1"/>
    <col min="2303" max="2303" width="16" customWidth="1"/>
    <col min="2304" max="2304" width="20.7109375" customWidth="1"/>
    <col min="2305" max="2305" width="16.5703125" customWidth="1"/>
    <col min="2546" max="2546" width="12.140625" customWidth="1"/>
    <col min="2547" max="2547" width="33.85546875" customWidth="1"/>
    <col min="2548" max="2548" width="14" customWidth="1"/>
    <col min="2549" max="2549" width="13.140625" customWidth="1"/>
    <col min="2550" max="2550" width="13.28515625" customWidth="1"/>
    <col min="2551" max="2551" width="13.140625" customWidth="1"/>
    <col min="2552" max="2552" width="13.85546875" customWidth="1"/>
    <col min="2553" max="2554" width="13.7109375" customWidth="1"/>
    <col min="2555" max="2555" width="16" customWidth="1"/>
    <col min="2556" max="2556" width="16.28515625" customWidth="1"/>
    <col min="2557" max="2557" width="17.7109375" customWidth="1"/>
    <col min="2558" max="2558" width="17.28515625" customWidth="1"/>
    <col min="2559" max="2559" width="16" customWidth="1"/>
    <col min="2560" max="2560" width="20.7109375" customWidth="1"/>
    <col min="2561" max="2561" width="16.5703125" customWidth="1"/>
    <col min="2802" max="2802" width="12.140625" customWidth="1"/>
    <col min="2803" max="2803" width="33.85546875" customWidth="1"/>
    <col min="2804" max="2804" width="14" customWidth="1"/>
    <col min="2805" max="2805" width="13.140625" customWidth="1"/>
    <col min="2806" max="2806" width="13.28515625" customWidth="1"/>
    <col min="2807" max="2807" width="13.140625" customWidth="1"/>
    <col min="2808" max="2808" width="13.85546875" customWidth="1"/>
    <col min="2809" max="2810" width="13.7109375" customWidth="1"/>
    <col min="2811" max="2811" width="16" customWidth="1"/>
    <col min="2812" max="2812" width="16.28515625" customWidth="1"/>
    <col min="2813" max="2813" width="17.7109375" customWidth="1"/>
    <col min="2814" max="2814" width="17.28515625" customWidth="1"/>
    <col min="2815" max="2815" width="16" customWidth="1"/>
    <col min="2816" max="2816" width="20.7109375" customWidth="1"/>
    <col min="2817" max="2817" width="16.5703125" customWidth="1"/>
    <col min="3058" max="3058" width="12.140625" customWidth="1"/>
    <col min="3059" max="3059" width="33.85546875" customWidth="1"/>
    <col min="3060" max="3060" width="14" customWidth="1"/>
    <col min="3061" max="3061" width="13.140625" customWidth="1"/>
    <col min="3062" max="3062" width="13.28515625" customWidth="1"/>
    <col min="3063" max="3063" width="13.140625" customWidth="1"/>
    <col min="3064" max="3064" width="13.85546875" customWidth="1"/>
    <col min="3065" max="3066" width="13.7109375" customWidth="1"/>
    <col min="3067" max="3067" width="16" customWidth="1"/>
    <col min="3068" max="3068" width="16.28515625" customWidth="1"/>
    <col min="3069" max="3069" width="17.7109375" customWidth="1"/>
    <col min="3070" max="3070" width="17.28515625" customWidth="1"/>
    <col min="3071" max="3071" width="16" customWidth="1"/>
    <col min="3072" max="3072" width="20.7109375" customWidth="1"/>
    <col min="3073" max="3073" width="16.5703125" customWidth="1"/>
    <col min="3314" max="3314" width="12.140625" customWidth="1"/>
    <col min="3315" max="3315" width="33.85546875" customWidth="1"/>
    <col min="3316" max="3316" width="14" customWidth="1"/>
    <col min="3317" max="3317" width="13.140625" customWidth="1"/>
    <col min="3318" max="3318" width="13.28515625" customWidth="1"/>
    <col min="3319" max="3319" width="13.140625" customWidth="1"/>
    <col min="3320" max="3320" width="13.85546875" customWidth="1"/>
    <col min="3321" max="3322" width="13.7109375" customWidth="1"/>
    <col min="3323" max="3323" width="16" customWidth="1"/>
    <col min="3324" max="3324" width="16.28515625" customWidth="1"/>
    <col min="3325" max="3325" width="17.7109375" customWidth="1"/>
    <col min="3326" max="3326" width="17.28515625" customWidth="1"/>
    <col min="3327" max="3327" width="16" customWidth="1"/>
    <col min="3328" max="3328" width="20.7109375" customWidth="1"/>
    <col min="3329" max="3329" width="16.5703125" customWidth="1"/>
    <col min="3570" max="3570" width="12.140625" customWidth="1"/>
    <col min="3571" max="3571" width="33.85546875" customWidth="1"/>
    <col min="3572" max="3572" width="14" customWidth="1"/>
    <col min="3573" max="3573" width="13.140625" customWidth="1"/>
    <col min="3574" max="3574" width="13.28515625" customWidth="1"/>
    <col min="3575" max="3575" width="13.140625" customWidth="1"/>
    <col min="3576" max="3576" width="13.85546875" customWidth="1"/>
    <col min="3577" max="3578" width="13.7109375" customWidth="1"/>
    <col min="3579" max="3579" width="16" customWidth="1"/>
    <col min="3580" max="3580" width="16.28515625" customWidth="1"/>
    <col min="3581" max="3581" width="17.7109375" customWidth="1"/>
    <col min="3582" max="3582" width="17.28515625" customWidth="1"/>
    <col min="3583" max="3583" width="16" customWidth="1"/>
    <col min="3584" max="3584" width="20.7109375" customWidth="1"/>
    <col min="3585" max="3585" width="16.5703125" customWidth="1"/>
    <col min="3826" max="3826" width="12.140625" customWidth="1"/>
    <col min="3827" max="3827" width="33.85546875" customWidth="1"/>
    <col min="3828" max="3828" width="14" customWidth="1"/>
    <col min="3829" max="3829" width="13.140625" customWidth="1"/>
    <col min="3830" max="3830" width="13.28515625" customWidth="1"/>
    <col min="3831" max="3831" width="13.140625" customWidth="1"/>
    <col min="3832" max="3832" width="13.85546875" customWidth="1"/>
    <col min="3833" max="3834" width="13.7109375" customWidth="1"/>
    <col min="3835" max="3835" width="16" customWidth="1"/>
    <col min="3836" max="3836" width="16.28515625" customWidth="1"/>
    <col min="3837" max="3837" width="17.7109375" customWidth="1"/>
    <col min="3838" max="3838" width="17.28515625" customWidth="1"/>
    <col min="3839" max="3839" width="16" customWidth="1"/>
    <col min="3840" max="3840" width="20.7109375" customWidth="1"/>
    <col min="3841" max="3841" width="16.5703125" customWidth="1"/>
    <col min="4082" max="4082" width="12.140625" customWidth="1"/>
    <col min="4083" max="4083" width="33.85546875" customWidth="1"/>
    <col min="4084" max="4084" width="14" customWidth="1"/>
    <col min="4085" max="4085" width="13.140625" customWidth="1"/>
    <col min="4086" max="4086" width="13.28515625" customWidth="1"/>
    <col min="4087" max="4087" width="13.140625" customWidth="1"/>
    <col min="4088" max="4088" width="13.85546875" customWidth="1"/>
    <col min="4089" max="4090" width="13.7109375" customWidth="1"/>
    <col min="4091" max="4091" width="16" customWidth="1"/>
    <col min="4092" max="4092" width="16.28515625" customWidth="1"/>
    <col min="4093" max="4093" width="17.7109375" customWidth="1"/>
    <col min="4094" max="4094" width="17.28515625" customWidth="1"/>
    <col min="4095" max="4095" width="16" customWidth="1"/>
    <col min="4096" max="4096" width="20.7109375" customWidth="1"/>
    <col min="4097" max="4097" width="16.5703125" customWidth="1"/>
    <col min="4338" max="4338" width="12.140625" customWidth="1"/>
    <col min="4339" max="4339" width="33.85546875" customWidth="1"/>
    <col min="4340" max="4340" width="14" customWidth="1"/>
    <col min="4341" max="4341" width="13.140625" customWidth="1"/>
    <col min="4342" max="4342" width="13.28515625" customWidth="1"/>
    <col min="4343" max="4343" width="13.140625" customWidth="1"/>
    <col min="4344" max="4344" width="13.85546875" customWidth="1"/>
    <col min="4345" max="4346" width="13.7109375" customWidth="1"/>
    <col min="4347" max="4347" width="16" customWidth="1"/>
    <col min="4348" max="4348" width="16.28515625" customWidth="1"/>
    <col min="4349" max="4349" width="17.7109375" customWidth="1"/>
    <col min="4350" max="4350" width="17.28515625" customWidth="1"/>
    <col min="4351" max="4351" width="16" customWidth="1"/>
    <col min="4352" max="4352" width="20.7109375" customWidth="1"/>
    <col min="4353" max="4353" width="16.5703125" customWidth="1"/>
    <col min="4594" max="4594" width="12.140625" customWidth="1"/>
    <col min="4595" max="4595" width="33.85546875" customWidth="1"/>
    <col min="4596" max="4596" width="14" customWidth="1"/>
    <col min="4597" max="4597" width="13.140625" customWidth="1"/>
    <col min="4598" max="4598" width="13.28515625" customWidth="1"/>
    <col min="4599" max="4599" width="13.140625" customWidth="1"/>
    <col min="4600" max="4600" width="13.85546875" customWidth="1"/>
    <col min="4601" max="4602" width="13.7109375" customWidth="1"/>
    <col min="4603" max="4603" width="16" customWidth="1"/>
    <col min="4604" max="4604" width="16.28515625" customWidth="1"/>
    <col min="4605" max="4605" width="17.7109375" customWidth="1"/>
    <col min="4606" max="4606" width="17.28515625" customWidth="1"/>
    <col min="4607" max="4607" width="16" customWidth="1"/>
    <col min="4608" max="4608" width="20.7109375" customWidth="1"/>
    <col min="4609" max="4609" width="16.5703125" customWidth="1"/>
    <col min="4850" max="4850" width="12.140625" customWidth="1"/>
    <col min="4851" max="4851" width="33.85546875" customWidth="1"/>
    <col min="4852" max="4852" width="14" customWidth="1"/>
    <col min="4853" max="4853" width="13.140625" customWidth="1"/>
    <col min="4854" max="4854" width="13.28515625" customWidth="1"/>
    <col min="4855" max="4855" width="13.140625" customWidth="1"/>
    <col min="4856" max="4856" width="13.85546875" customWidth="1"/>
    <col min="4857" max="4858" width="13.7109375" customWidth="1"/>
    <col min="4859" max="4859" width="16" customWidth="1"/>
    <col min="4860" max="4860" width="16.28515625" customWidth="1"/>
    <col min="4861" max="4861" width="17.7109375" customWidth="1"/>
    <col min="4862" max="4862" width="17.28515625" customWidth="1"/>
    <col min="4863" max="4863" width="16" customWidth="1"/>
    <col min="4864" max="4864" width="20.7109375" customWidth="1"/>
    <col min="4865" max="4865" width="16.5703125" customWidth="1"/>
    <col min="5106" max="5106" width="12.140625" customWidth="1"/>
    <col min="5107" max="5107" width="33.85546875" customWidth="1"/>
    <col min="5108" max="5108" width="14" customWidth="1"/>
    <col min="5109" max="5109" width="13.140625" customWidth="1"/>
    <col min="5110" max="5110" width="13.28515625" customWidth="1"/>
    <col min="5111" max="5111" width="13.140625" customWidth="1"/>
    <col min="5112" max="5112" width="13.85546875" customWidth="1"/>
    <col min="5113" max="5114" width="13.7109375" customWidth="1"/>
    <col min="5115" max="5115" width="16" customWidth="1"/>
    <col min="5116" max="5116" width="16.28515625" customWidth="1"/>
    <col min="5117" max="5117" width="17.7109375" customWidth="1"/>
    <col min="5118" max="5118" width="17.28515625" customWidth="1"/>
    <col min="5119" max="5119" width="16" customWidth="1"/>
    <col min="5120" max="5120" width="20.7109375" customWidth="1"/>
    <col min="5121" max="5121" width="16.5703125" customWidth="1"/>
    <col min="5362" max="5362" width="12.140625" customWidth="1"/>
    <col min="5363" max="5363" width="33.85546875" customWidth="1"/>
    <col min="5364" max="5364" width="14" customWidth="1"/>
    <col min="5365" max="5365" width="13.140625" customWidth="1"/>
    <col min="5366" max="5366" width="13.28515625" customWidth="1"/>
    <col min="5367" max="5367" width="13.140625" customWidth="1"/>
    <col min="5368" max="5368" width="13.85546875" customWidth="1"/>
    <col min="5369" max="5370" width="13.7109375" customWidth="1"/>
    <col min="5371" max="5371" width="16" customWidth="1"/>
    <col min="5372" max="5372" width="16.28515625" customWidth="1"/>
    <col min="5373" max="5373" width="17.7109375" customWidth="1"/>
    <col min="5374" max="5374" width="17.28515625" customWidth="1"/>
    <col min="5375" max="5375" width="16" customWidth="1"/>
    <col min="5376" max="5376" width="20.7109375" customWidth="1"/>
    <col min="5377" max="5377" width="16.5703125" customWidth="1"/>
    <col min="5618" max="5618" width="12.140625" customWidth="1"/>
    <col min="5619" max="5619" width="33.85546875" customWidth="1"/>
    <col min="5620" max="5620" width="14" customWidth="1"/>
    <col min="5621" max="5621" width="13.140625" customWidth="1"/>
    <col min="5622" max="5622" width="13.28515625" customWidth="1"/>
    <col min="5623" max="5623" width="13.140625" customWidth="1"/>
    <col min="5624" max="5624" width="13.85546875" customWidth="1"/>
    <col min="5625" max="5626" width="13.7109375" customWidth="1"/>
    <col min="5627" max="5627" width="16" customWidth="1"/>
    <col min="5628" max="5628" width="16.28515625" customWidth="1"/>
    <col min="5629" max="5629" width="17.7109375" customWidth="1"/>
    <col min="5630" max="5630" width="17.28515625" customWidth="1"/>
    <col min="5631" max="5631" width="16" customWidth="1"/>
    <col min="5632" max="5632" width="20.7109375" customWidth="1"/>
    <col min="5633" max="5633" width="16.5703125" customWidth="1"/>
    <col min="5874" max="5874" width="12.140625" customWidth="1"/>
    <col min="5875" max="5875" width="33.85546875" customWidth="1"/>
    <col min="5876" max="5876" width="14" customWidth="1"/>
    <col min="5877" max="5877" width="13.140625" customWidth="1"/>
    <col min="5878" max="5878" width="13.28515625" customWidth="1"/>
    <col min="5879" max="5879" width="13.140625" customWidth="1"/>
    <col min="5880" max="5880" width="13.85546875" customWidth="1"/>
    <col min="5881" max="5882" width="13.7109375" customWidth="1"/>
    <col min="5883" max="5883" width="16" customWidth="1"/>
    <col min="5884" max="5884" width="16.28515625" customWidth="1"/>
    <col min="5885" max="5885" width="17.7109375" customWidth="1"/>
    <col min="5886" max="5886" width="17.28515625" customWidth="1"/>
    <col min="5887" max="5887" width="16" customWidth="1"/>
    <col min="5888" max="5888" width="20.7109375" customWidth="1"/>
    <col min="5889" max="5889" width="16.5703125" customWidth="1"/>
    <col min="6130" max="6130" width="12.140625" customWidth="1"/>
    <col min="6131" max="6131" width="33.85546875" customWidth="1"/>
    <col min="6132" max="6132" width="14" customWidth="1"/>
    <col min="6133" max="6133" width="13.140625" customWidth="1"/>
    <col min="6134" max="6134" width="13.28515625" customWidth="1"/>
    <col min="6135" max="6135" width="13.140625" customWidth="1"/>
    <col min="6136" max="6136" width="13.85546875" customWidth="1"/>
    <col min="6137" max="6138" width="13.7109375" customWidth="1"/>
    <col min="6139" max="6139" width="16" customWidth="1"/>
    <col min="6140" max="6140" width="16.28515625" customWidth="1"/>
    <col min="6141" max="6141" width="17.7109375" customWidth="1"/>
    <col min="6142" max="6142" width="17.28515625" customWidth="1"/>
    <col min="6143" max="6143" width="16" customWidth="1"/>
    <col min="6144" max="6144" width="20.7109375" customWidth="1"/>
    <col min="6145" max="6145" width="16.5703125" customWidth="1"/>
    <col min="6386" max="6386" width="12.140625" customWidth="1"/>
    <col min="6387" max="6387" width="33.85546875" customWidth="1"/>
    <col min="6388" max="6388" width="14" customWidth="1"/>
    <col min="6389" max="6389" width="13.140625" customWidth="1"/>
    <col min="6390" max="6390" width="13.28515625" customWidth="1"/>
    <col min="6391" max="6391" width="13.140625" customWidth="1"/>
    <col min="6392" max="6392" width="13.85546875" customWidth="1"/>
    <col min="6393" max="6394" width="13.7109375" customWidth="1"/>
    <col min="6395" max="6395" width="16" customWidth="1"/>
    <col min="6396" max="6396" width="16.28515625" customWidth="1"/>
    <col min="6397" max="6397" width="17.7109375" customWidth="1"/>
    <col min="6398" max="6398" width="17.28515625" customWidth="1"/>
    <col min="6399" max="6399" width="16" customWidth="1"/>
    <col min="6400" max="6400" width="20.7109375" customWidth="1"/>
    <col min="6401" max="6401" width="16.5703125" customWidth="1"/>
    <col min="6642" max="6642" width="12.140625" customWidth="1"/>
    <col min="6643" max="6643" width="33.85546875" customWidth="1"/>
    <col min="6644" max="6644" width="14" customWidth="1"/>
    <col min="6645" max="6645" width="13.140625" customWidth="1"/>
    <col min="6646" max="6646" width="13.28515625" customWidth="1"/>
    <col min="6647" max="6647" width="13.140625" customWidth="1"/>
    <col min="6648" max="6648" width="13.85546875" customWidth="1"/>
    <col min="6649" max="6650" width="13.7109375" customWidth="1"/>
    <col min="6651" max="6651" width="16" customWidth="1"/>
    <col min="6652" max="6652" width="16.28515625" customWidth="1"/>
    <col min="6653" max="6653" width="17.7109375" customWidth="1"/>
    <col min="6654" max="6654" width="17.28515625" customWidth="1"/>
    <col min="6655" max="6655" width="16" customWidth="1"/>
    <col min="6656" max="6656" width="20.7109375" customWidth="1"/>
    <col min="6657" max="6657" width="16.5703125" customWidth="1"/>
    <col min="6898" max="6898" width="12.140625" customWidth="1"/>
    <col min="6899" max="6899" width="33.85546875" customWidth="1"/>
    <col min="6900" max="6900" width="14" customWidth="1"/>
    <col min="6901" max="6901" width="13.140625" customWidth="1"/>
    <col min="6902" max="6902" width="13.28515625" customWidth="1"/>
    <col min="6903" max="6903" width="13.140625" customWidth="1"/>
    <col min="6904" max="6904" width="13.85546875" customWidth="1"/>
    <col min="6905" max="6906" width="13.7109375" customWidth="1"/>
    <col min="6907" max="6907" width="16" customWidth="1"/>
    <col min="6908" max="6908" width="16.28515625" customWidth="1"/>
    <col min="6909" max="6909" width="17.7109375" customWidth="1"/>
    <col min="6910" max="6910" width="17.28515625" customWidth="1"/>
    <col min="6911" max="6911" width="16" customWidth="1"/>
    <col min="6912" max="6912" width="20.7109375" customWidth="1"/>
    <col min="6913" max="6913" width="16.5703125" customWidth="1"/>
    <col min="7154" max="7154" width="12.140625" customWidth="1"/>
    <col min="7155" max="7155" width="33.85546875" customWidth="1"/>
    <col min="7156" max="7156" width="14" customWidth="1"/>
    <col min="7157" max="7157" width="13.140625" customWidth="1"/>
    <col min="7158" max="7158" width="13.28515625" customWidth="1"/>
    <col min="7159" max="7159" width="13.140625" customWidth="1"/>
    <col min="7160" max="7160" width="13.85546875" customWidth="1"/>
    <col min="7161" max="7162" width="13.7109375" customWidth="1"/>
    <col min="7163" max="7163" width="16" customWidth="1"/>
    <col min="7164" max="7164" width="16.28515625" customWidth="1"/>
    <col min="7165" max="7165" width="17.7109375" customWidth="1"/>
    <col min="7166" max="7166" width="17.28515625" customWidth="1"/>
    <col min="7167" max="7167" width="16" customWidth="1"/>
    <col min="7168" max="7168" width="20.7109375" customWidth="1"/>
    <col min="7169" max="7169" width="16.5703125" customWidth="1"/>
    <col min="7410" max="7410" width="12.140625" customWidth="1"/>
    <col min="7411" max="7411" width="33.85546875" customWidth="1"/>
    <col min="7412" max="7412" width="14" customWidth="1"/>
    <col min="7413" max="7413" width="13.140625" customWidth="1"/>
    <col min="7414" max="7414" width="13.28515625" customWidth="1"/>
    <col min="7415" max="7415" width="13.140625" customWidth="1"/>
    <col min="7416" max="7416" width="13.85546875" customWidth="1"/>
    <col min="7417" max="7418" width="13.7109375" customWidth="1"/>
    <col min="7419" max="7419" width="16" customWidth="1"/>
    <col min="7420" max="7420" width="16.28515625" customWidth="1"/>
    <col min="7421" max="7421" width="17.7109375" customWidth="1"/>
    <col min="7422" max="7422" width="17.28515625" customWidth="1"/>
    <col min="7423" max="7423" width="16" customWidth="1"/>
    <col min="7424" max="7424" width="20.7109375" customWidth="1"/>
    <col min="7425" max="7425" width="16.5703125" customWidth="1"/>
    <col min="7666" max="7666" width="12.140625" customWidth="1"/>
    <col min="7667" max="7667" width="33.85546875" customWidth="1"/>
    <col min="7668" max="7668" width="14" customWidth="1"/>
    <col min="7669" max="7669" width="13.140625" customWidth="1"/>
    <col min="7670" max="7670" width="13.28515625" customWidth="1"/>
    <col min="7671" max="7671" width="13.140625" customWidth="1"/>
    <col min="7672" max="7672" width="13.85546875" customWidth="1"/>
    <col min="7673" max="7674" width="13.7109375" customWidth="1"/>
    <col min="7675" max="7675" width="16" customWidth="1"/>
    <col min="7676" max="7676" width="16.28515625" customWidth="1"/>
    <col min="7677" max="7677" width="17.7109375" customWidth="1"/>
    <col min="7678" max="7678" width="17.28515625" customWidth="1"/>
    <col min="7679" max="7679" width="16" customWidth="1"/>
    <col min="7680" max="7680" width="20.7109375" customWidth="1"/>
    <col min="7681" max="7681" width="16.5703125" customWidth="1"/>
    <col min="7922" max="7922" width="12.140625" customWidth="1"/>
    <col min="7923" max="7923" width="33.85546875" customWidth="1"/>
    <col min="7924" max="7924" width="14" customWidth="1"/>
    <col min="7925" max="7925" width="13.140625" customWidth="1"/>
    <col min="7926" max="7926" width="13.28515625" customWidth="1"/>
    <col min="7927" max="7927" width="13.140625" customWidth="1"/>
    <col min="7928" max="7928" width="13.85546875" customWidth="1"/>
    <col min="7929" max="7930" width="13.7109375" customWidth="1"/>
    <col min="7931" max="7931" width="16" customWidth="1"/>
    <col min="7932" max="7932" width="16.28515625" customWidth="1"/>
    <col min="7933" max="7933" width="17.7109375" customWidth="1"/>
    <col min="7934" max="7934" width="17.28515625" customWidth="1"/>
    <col min="7935" max="7935" width="16" customWidth="1"/>
    <col min="7936" max="7936" width="20.7109375" customWidth="1"/>
    <col min="7937" max="7937" width="16.5703125" customWidth="1"/>
    <col min="8178" max="8178" width="12.140625" customWidth="1"/>
    <col min="8179" max="8179" width="33.85546875" customWidth="1"/>
    <col min="8180" max="8180" width="14" customWidth="1"/>
    <col min="8181" max="8181" width="13.140625" customWidth="1"/>
    <col min="8182" max="8182" width="13.28515625" customWidth="1"/>
    <col min="8183" max="8183" width="13.140625" customWidth="1"/>
    <col min="8184" max="8184" width="13.85546875" customWidth="1"/>
    <col min="8185" max="8186" width="13.7109375" customWidth="1"/>
    <col min="8187" max="8187" width="16" customWidth="1"/>
    <col min="8188" max="8188" width="16.28515625" customWidth="1"/>
    <col min="8189" max="8189" width="17.7109375" customWidth="1"/>
    <col min="8190" max="8190" width="17.28515625" customWidth="1"/>
    <col min="8191" max="8191" width="16" customWidth="1"/>
    <col min="8192" max="8192" width="20.7109375" customWidth="1"/>
    <col min="8193" max="8193" width="16.5703125" customWidth="1"/>
    <col min="8434" max="8434" width="12.140625" customWidth="1"/>
    <col min="8435" max="8435" width="33.85546875" customWidth="1"/>
    <col min="8436" max="8436" width="14" customWidth="1"/>
    <col min="8437" max="8437" width="13.140625" customWidth="1"/>
    <col min="8438" max="8438" width="13.28515625" customWidth="1"/>
    <col min="8439" max="8439" width="13.140625" customWidth="1"/>
    <col min="8440" max="8440" width="13.85546875" customWidth="1"/>
    <col min="8441" max="8442" width="13.7109375" customWidth="1"/>
    <col min="8443" max="8443" width="16" customWidth="1"/>
    <col min="8444" max="8444" width="16.28515625" customWidth="1"/>
    <col min="8445" max="8445" width="17.7109375" customWidth="1"/>
    <col min="8446" max="8446" width="17.28515625" customWidth="1"/>
    <col min="8447" max="8447" width="16" customWidth="1"/>
    <col min="8448" max="8448" width="20.7109375" customWidth="1"/>
    <col min="8449" max="8449" width="16.5703125" customWidth="1"/>
    <col min="8690" max="8690" width="12.140625" customWidth="1"/>
    <col min="8691" max="8691" width="33.85546875" customWidth="1"/>
    <col min="8692" max="8692" width="14" customWidth="1"/>
    <col min="8693" max="8693" width="13.140625" customWidth="1"/>
    <col min="8694" max="8694" width="13.28515625" customWidth="1"/>
    <col min="8695" max="8695" width="13.140625" customWidth="1"/>
    <col min="8696" max="8696" width="13.85546875" customWidth="1"/>
    <col min="8697" max="8698" width="13.7109375" customWidth="1"/>
    <col min="8699" max="8699" width="16" customWidth="1"/>
    <col min="8700" max="8700" width="16.28515625" customWidth="1"/>
    <col min="8701" max="8701" width="17.7109375" customWidth="1"/>
    <col min="8702" max="8702" width="17.28515625" customWidth="1"/>
    <col min="8703" max="8703" width="16" customWidth="1"/>
    <col min="8704" max="8704" width="20.7109375" customWidth="1"/>
    <col min="8705" max="8705" width="16.5703125" customWidth="1"/>
    <col min="8946" max="8946" width="12.140625" customWidth="1"/>
    <col min="8947" max="8947" width="33.85546875" customWidth="1"/>
    <col min="8948" max="8948" width="14" customWidth="1"/>
    <col min="8949" max="8949" width="13.140625" customWidth="1"/>
    <col min="8950" max="8950" width="13.28515625" customWidth="1"/>
    <col min="8951" max="8951" width="13.140625" customWidth="1"/>
    <col min="8952" max="8952" width="13.85546875" customWidth="1"/>
    <col min="8953" max="8954" width="13.7109375" customWidth="1"/>
    <col min="8955" max="8955" width="16" customWidth="1"/>
    <col min="8956" max="8956" width="16.28515625" customWidth="1"/>
    <col min="8957" max="8957" width="17.7109375" customWidth="1"/>
    <col min="8958" max="8958" width="17.28515625" customWidth="1"/>
    <col min="8959" max="8959" width="16" customWidth="1"/>
    <col min="8960" max="8960" width="20.7109375" customWidth="1"/>
    <col min="8961" max="8961" width="16.5703125" customWidth="1"/>
    <col min="9202" max="9202" width="12.140625" customWidth="1"/>
    <col min="9203" max="9203" width="33.85546875" customWidth="1"/>
    <col min="9204" max="9204" width="14" customWidth="1"/>
    <col min="9205" max="9205" width="13.140625" customWidth="1"/>
    <col min="9206" max="9206" width="13.28515625" customWidth="1"/>
    <col min="9207" max="9207" width="13.140625" customWidth="1"/>
    <col min="9208" max="9208" width="13.85546875" customWidth="1"/>
    <col min="9209" max="9210" width="13.7109375" customWidth="1"/>
    <col min="9211" max="9211" width="16" customWidth="1"/>
    <col min="9212" max="9212" width="16.28515625" customWidth="1"/>
    <col min="9213" max="9213" width="17.7109375" customWidth="1"/>
    <col min="9214" max="9214" width="17.28515625" customWidth="1"/>
    <col min="9215" max="9215" width="16" customWidth="1"/>
    <col min="9216" max="9216" width="20.7109375" customWidth="1"/>
    <col min="9217" max="9217" width="16.5703125" customWidth="1"/>
    <col min="9458" max="9458" width="12.140625" customWidth="1"/>
    <col min="9459" max="9459" width="33.85546875" customWidth="1"/>
    <col min="9460" max="9460" width="14" customWidth="1"/>
    <col min="9461" max="9461" width="13.140625" customWidth="1"/>
    <col min="9462" max="9462" width="13.28515625" customWidth="1"/>
    <col min="9463" max="9463" width="13.140625" customWidth="1"/>
    <col min="9464" max="9464" width="13.85546875" customWidth="1"/>
    <col min="9465" max="9466" width="13.7109375" customWidth="1"/>
    <col min="9467" max="9467" width="16" customWidth="1"/>
    <col min="9468" max="9468" width="16.28515625" customWidth="1"/>
    <col min="9469" max="9469" width="17.7109375" customWidth="1"/>
    <col min="9470" max="9470" width="17.28515625" customWidth="1"/>
    <col min="9471" max="9471" width="16" customWidth="1"/>
    <col min="9472" max="9472" width="20.7109375" customWidth="1"/>
    <col min="9473" max="9473" width="16.5703125" customWidth="1"/>
    <col min="9714" max="9714" width="12.140625" customWidth="1"/>
    <col min="9715" max="9715" width="33.85546875" customWidth="1"/>
    <col min="9716" max="9716" width="14" customWidth="1"/>
    <col min="9717" max="9717" width="13.140625" customWidth="1"/>
    <col min="9718" max="9718" width="13.28515625" customWidth="1"/>
    <col min="9719" max="9719" width="13.140625" customWidth="1"/>
    <col min="9720" max="9720" width="13.85546875" customWidth="1"/>
    <col min="9721" max="9722" width="13.7109375" customWidth="1"/>
    <col min="9723" max="9723" width="16" customWidth="1"/>
    <col min="9724" max="9724" width="16.28515625" customWidth="1"/>
    <col min="9725" max="9725" width="17.7109375" customWidth="1"/>
    <col min="9726" max="9726" width="17.28515625" customWidth="1"/>
    <col min="9727" max="9727" width="16" customWidth="1"/>
    <col min="9728" max="9728" width="20.7109375" customWidth="1"/>
    <col min="9729" max="9729" width="16.5703125" customWidth="1"/>
    <col min="9970" max="9970" width="12.140625" customWidth="1"/>
    <col min="9971" max="9971" width="33.85546875" customWidth="1"/>
    <col min="9972" max="9972" width="14" customWidth="1"/>
    <col min="9973" max="9973" width="13.140625" customWidth="1"/>
    <col min="9974" max="9974" width="13.28515625" customWidth="1"/>
    <col min="9975" max="9975" width="13.140625" customWidth="1"/>
    <col min="9976" max="9976" width="13.85546875" customWidth="1"/>
    <col min="9977" max="9978" width="13.7109375" customWidth="1"/>
    <col min="9979" max="9979" width="16" customWidth="1"/>
    <col min="9980" max="9980" width="16.28515625" customWidth="1"/>
    <col min="9981" max="9981" width="17.7109375" customWidth="1"/>
    <col min="9982" max="9982" width="17.28515625" customWidth="1"/>
    <col min="9983" max="9983" width="16" customWidth="1"/>
    <col min="9984" max="9984" width="20.7109375" customWidth="1"/>
    <col min="9985" max="9985" width="16.5703125" customWidth="1"/>
    <col min="10226" max="10226" width="12.140625" customWidth="1"/>
    <col min="10227" max="10227" width="33.85546875" customWidth="1"/>
    <col min="10228" max="10228" width="14" customWidth="1"/>
    <col min="10229" max="10229" width="13.140625" customWidth="1"/>
    <col min="10230" max="10230" width="13.28515625" customWidth="1"/>
    <col min="10231" max="10231" width="13.140625" customWidth="1"/>
    <col min="10232" max="10232" width="13.85546875" customWidth="1"/>
    <col min="10233" max="10234" width="13.7109375" customWidth="1"/>
    <col min="10235" max="10235" width="16" customWidth="1"/>
    <col min="10236" max="10236" width="16.28515625" customWidth="1"/>
    <col min="10237" max="10237" width="17.7109375" customWidth="1"/>
    <col min="10238" max="10238" width="17.28515625" customWidth="1"/>
    <col min="10239" max="10239" width="16" customWidth="1"/>
    <col min="10240" max="10240" width="20.7109375" customWidth="1"/>
    <col min="10241" max="10241" width="16.5703125" customWidth="1"/>
    <col min="10482" max="10482" width="12.140625" customWidth="1"/>
    <col min="10483" max="10483" width="33.85546875" customWidth="1"/>
    <col min="10484" max="10484" width="14" customWidth="1"/>
    <col min="10485" max="10485" width="13.140625" customWidth="1"/>
    <col min="10486" max="10486" width="13.28515625" customWidth="1"/>
    <col min="10487" max="10487" width="13.140625" customWidth="1"/>
    <col min="10488" max="10488" width="13.85546875" customWidth="1"/>
    <col min="10489" max="10490" width="13.7109375" customWidth="1"/>
    <col min="10491" max="10491" width="16" customWidth="1"/>
    <col min="10492" max="10492" width="16.28515625" customWidth="1"/>
    <col min="10493" max="10493" width="17.7109375" customWidth="1"/>
    <col min="10494" max="10494" width="17.28515625" customWidth="1"/>
    <col min="10495" max="10495" width="16" customWidth="1"/>
    <col min="10496" max="10496" width="20.7109375" customWidth="1"/>
    <col min="10497" max="10497" width="16.5703125" customWidth="1"/>
    <col min="10738" max="10738" width="12.140625" customWidth="1"/>
    <col min="10739" max="10739" width="33.85546875" customWidth="1"/>
    <col min="10740" max="10740" width="14" customWidth="1"/>
    <col min="10741" max="10741" width="13.140625" customWidth="1"/>
    <col min="10742" max="10742" width="13.28515625" customWidth="1"/>
    <col min="10743" max="10743" width="13.140625" customWidth="1"/>
    <col min="10744" max="10744" width="13.85546875" customWidth="1"/>
    <col min="10745" max="10746" width="13.7109375" customWidth="1"/>
    <col min="10747" max="10747" width="16" customWidth="1"/>
    <col min="10748" max="10748" width="16.28515625" customWidth="1"/>
    <col min="10749" max="10749" width="17.7109375" customWidth="1"/>
    <col min="10750" max="10750" width="17.28515625" customWidth="1"/>
    <col min="10751" max="10751" width="16" customWidth="1"/>
    <col min="10752" max="10752" width="20.7109375" customWidth="1"/>
    <col min="10753" max="10753" width="16.5703125" customWidth="1"/>
    <col min="10994" max="10994" width="12.140625" customWidth="1"/>
    <col min="10995" max="10995" width="33.85546875" customWidth="1"/>
    <col min="10996" max="10996" width="14" customWidth="1"/>
    <col min="10997" max="10997" width="13.140625" customWidth="1"/>
    <col min="10998" max="10998" width="13.28515625" customWidth="1"/>
    <col min="10999" max="10999" width="13.140625" customWidth="1"/>
    <col min="11000" max="11000" width="13.85546875" customWidth="1"/>
    <col min="11001" max="11002" width="13.7109375" customWidth="1"/>
    <col min="11003" max="11003" width="16" customWidth="1"/>
    <col min="11004" max="11004" width="16.28515625" customWidth="1"/>
    <col min="11005" max="11005" width="17.7109375" customWidth="1"/>
    <col min="11006" max="11006" width="17.28515625" customWidth="1"/>
    <col min="11007" max="11007" width="16" customWidth="1"/>
    <col min="11008" max="11008" width="20.7109375" customWidth="1"/>
    <col min="11009" max="11009" width="16.5703125" customWidth="1"/>
    <col min="11250" max="11250" width="12.140625" customWidth="1"/>
    <col min="11251" max="11251" width="33.85546875" customWidth="1"/>
    <col min="11252" max="11252" width="14" customWidth="1"/>
    <col min="11253" max="11253" width="13.140625" customWidth="1"/>
    <col min="11254" max="11254" width="13.28515625" customWidth="1"/>
    <col min="11255" max="11255" width="13.140625" customWidth="1"/>
    <col min="11256" max="11256" width="13.85546875" customWidth="1"/>
    <col min="11257" max="11258" width="13.7109375" customWidth="1"/>
    <col min="11259" max="11259" width="16" customWidth="1"/>
    <col min="11260" max="11260" width="16.28515625" customWidth="1"/>
    <col min="11261" max="11261" width="17.7109375" customWidth="1"/>
    <col min="11262" max="11262" width="17.28515625" customWidth="1"/>
    <col min="11263" max="11263" width="16" customWidth="1"/>
    <col min="11264" max="11264" width="20.7109375" customWidth="1"/>
    <col min="11265" max="11265" width="16.5703125" customWidth="1"/>
    <col min="11506" max="11506" width="12.140625" customWidth="1"/>
    <col min="11507" max="11507" width="33.85546875" customWidth="1"/>
    <col min="11508" max="11508" width="14" customWidth="1"/>
    <col min="11509" max="11509" width="13.140625" customWidth="1"/>
    <col min="11510" max="11510" width="13.28515625" customWidth="1"/>
    <col min="11511" max="11511" width="13.140625" customWidth="1"/>
    <col min="11512" max="11512" width="13.85546875" customWidth="1"/>
    <col min="11513" max="11514" width="13.7109375" customWidth="1"/>
    <col min="11515" max="11515" width="16" customWidth="1"/>
    <col min="11516" max="11516" width="16.28515625" customWidth="1"/>
    <col min="11517" max="11517" width="17.7109375" customWidth="1"/>
    <col min="11518" max="11518" width="17.28515625" customWidth="1"/>
    <col min="11519" max="11519" width="16" customWidth="1"/>
    <col min="11520" max="11520" width="20.7109375" customWidth="1"/>
    <col min="11521" max="11521" width="16.5703125" customWidth="1"/>
    <col min="11762" max="11762" width="12.140625" customWidth="1"/>
    <col min="11763" max="11763" width="33.85546875" customWidth="1"/>
    <col min="11764" max="11764" width="14" customWidth="1"/>
    <col min="11765" max="11765" width="13.140625" customWidth="1"/>
    <col min="11766" max="11766" width="13.28515625" customWidth="1"/>
    <col min="11767" max="11767" width="13.140625" customWidth="1"/>
    <col min="11768" max="11768" width="13.85546875" customWidth="1"/>
    <col min="11769" max="11770" width="13.7109375" customWidth="1"/>
    <col min="11771" max="11771" width="16" customWidth="1"/>
    <col min="11772" max="11772" width="16.28515625" customWidth="1"/>
    <col min="11773" max="11773" width="17.7109375" customWidth="1"/>
    <col min="11774" max="11774" width="17.28515625" customWidth="1"/>
    <col min="11775" max="11775" width="16" customWidth="1"/>
    <col min="11776" max="11776" width="20.7109375" customWidth="1"/>
    <col min="11777" max="11777" width="16.5703125" customWidth="1"/>
    <col min="12018" max="12018" width="12.140625" customWidth="1"/>
    <col min="12019" max="12019" width="33.85546875" customWidth="1"/>
    <col min="12020" max="12020" width="14" customWidth="1"/>
    <col min="12021" max="12021" width="13.140625" customWidth="1"/>
    <col min="12022" max="12022" width="13.28515625" customWidth="1"/>
    <col min="12023" max="12023" width="13.140625" customWidth="1"/>
    <col min="12024" max="12024" width="13.85546875" customWidth="1"/>
    <col min="12025" max="12026" width="13.7109375" customWidth="1"/>
    <col min="12027" max="12027" width="16" customWidth="1"/>
    <col min="12028" max="12028" width="16.28515625" customWidth="1"/>
    <col min="12029" max="12029" width="17.7109375" customWidth="1"/>
    <col min="12030" max="12030" width="17.28515625" customWidth="1"/>
    <col min="12031" max="12031" width="16" customWidth="1"/>
    <col min="12032" max="12032" width="20.7109375" customWidth="1"/>
    <col min="12033" max="12033" width="16.5703125" customWidth="1"/>
    <col min="12274" max="12274" width="12.140625" customWidth="1"/>
    <col min="12275" max="12275" width="33.85546875" customWidth="1"/>
    <col min="12276" max="12276" width="14" customWidth="1"/>
    <col min="12277" max="12277" width="13.140625" customWidth="1"/>
    <col min="12278" max="12278" width="13.28515625" customWidth="1"/>
    <col min="12279" max="12279" width="13.140625" customWidth="1"/>
    <col min="12280" max="12280" width="13.85546875" customWidth="1"/>
    <col min="12281" max="12282" width="13.7109375" customWidth="1"/>
    <col min="12283" max="12283" width="16" customWidth="1"/>
    <col min="12284" max="12284" width="16.28515625" customWidth="1"/>
    <col min="12285" max="12285" width="17.7109375" customWidth="1"/>
    <col min="12286" max="12286" width="17.28515625" customWidth="1"/>
    <col min="12287" max="12287" width="16" customWidth="1"/>
    <col min="12288" max="12288" width="20.7109375" customWidth="1"/>
    <col min="12289" max="12289" width="16.5703125" customWidth="1"/>
    <col min="12530" max="12530" width="12.140625" customWidth="1"/>
    <col min="12531" max="12531" width="33.85546875" customWidth="1"/>
    <col min="12532" max="12532" width="14" customWidth="1"/>
    <col min="12533" max="12533" width="13.140625" customWidth="1"/>
    <col min="12534" max="12534" width="13.28515625" customWidth="1"/>
    <col min="12535" max="12535" width="13.140625" customWidth="1"/>
    <col min="12536" max="12536" width="13.85546875" customWidth="1"/>
    <col min="12537" max="12538" width="13.7109375" customWidth="1"/>
    <col min="12539" max="12539" width="16" customWidth="1"/>
    <col min="12540" max="12540" width="16.28515625" customWidth="1"/>
    <col min="12541" max="12541" width="17.7109375" customWidth="1"/>
    <col min="12542" max="12542" width="17.28515625" customWidth="1"/>
    <col min="12543" max="12543" width="16" customWidth="1"/>
    <col min="12544" max="12544" width="20.7109375" customWidth="1"/>
    <col min="12545" max="12545" width="16.5703125" customWidth="1"/>
    <col min="12786" max="12786" width="12.140625" customWidth="1"/>
    <col min="12787" max="12787" width="33.85546875" customWidth="1"/>
    <col min="12788" max="12788" width="14" customWidth="1"/>
    <col min="12789" max="12789" width="13.140625" customWidth="1"/>
    <col min="12790" max="12790" width="13.28515625" customWidth="1"/>
    <col min="12791" max="12791" width="13.140625" customWidth="1"/>
    <col min="12792" max="12792" width="13.85546875" customWidth="1"/>
    <col min="12793" max="12794" width="13.7109375" customWidth="1"/>
    <col min="12795" max="12795" width="16" customWidth="1"/>
    <col min="12796" max="12796" width="16.28515625" customWidth="1"/>
    <col min="12797" max="12797" width="17.7109375" customWidth="1"/>
    <col min="12798" max="12798" width="17.28515625" customWidth="1"/>
    <col min="12799" max="12799" width="16" customWidth="1"/>
    <col min="12800" max="12800" width="20.7109375" customWidth="1"/>
    <col min="12801" max="12801" width="16.5703125" customWidth="1"/>
    <col min="13042" max="13042" width="12.140625" customWidth="1"/>
    <col min="13043" max="13043" width="33.85546875" customWidth="1"/>
    <col min="13044" max="13044" width="14" customWidth="1"/>
    <col min="13045" max="13045" width="13.140625" customWidth="1"/>
    <col min="13046" max="13046" width="13.28515625" customWidth="1"/>
    <col min="13047" max="13047" width="13.140625" customWidth="1"/>
    <col min="13048" max="13048" width="13.85546875" customWidth="1"/>
    <col min="13049" max="13050" width="13.7109375" customWidth="1"/>
    <col min="13051" max="13051" width="16" customWidth="1"/>
    <col min="13052" max="13052" width="16.28515625" customWidth="1"/>
    <col min="13053" max="13053" width="17.7109375" customWidth="1"/>
    <col min="13054" max="13054" width="17.28515625" customWidth="1"/>
    <col min="13055" max="13055" width="16" customWidth="1"/>
    <col min="13056" max="13056" width="20.7109375" customWidth="1"/>
    <col min="13057" max="13057" width="16.5703125" customWidth="1"/>
    <col min="13298" max="13298" width="12.140625" customWidth="1"/>
    <col min="13299" max="13299" width="33.85546875" customWidth="1"/>
    <col min="13300" max="13300" width="14" customWidth="1"/>
    <col min="13301" max="13301" width="13.140625" customWidth="1"/>
    <col min="13302" max="13302" width="13.28515625" customWidth="1"/>
    <col min="13303" max="13303" width="13.140625" customWidth="1"/>
    <col min="13304" max="13304" width="13.85546875" customWidth="1"/>
    <col min="13305" max="13306" width="13.7109375" customWidth="1"/>
    <col min="13307" max="13307" width="16" customWidth="1"/>
    <col min="13308" max="13308" width="16.28515625" customWidth="1"/>
    <col min="13309" max="13309" width="17.7109375" customWidth="1"/>
    <col min="13310" max="13310" width="17.28515625" customWidth="1"/>
    <col min="13311" max="13311" width="16" customWidth="1"/>
    <col min="13312" max="13312" width="20.7109375" customWidth="1"/>
    <col min="13313" max="13313" width="16.5703125" customWidth="1"/>
    <col min="13554" max="13554" width="12.140625" customWidth="1"/>
    <col min="13555" max="13555" width="33.85546875" customWidth="1"/>
    <col min="13556" max="13556" width="14" customWidth="1"/>
    <col min="13557" max="13557" width="13.140625" customWidth="1"/>
    <col min="13558" max="13558" width="13.28515625" customWidth="1"/>
    <col min="13559" max="13559" width="13.140625" customWidth="1"/>
    <col min="13560" max="13560" width="13.85546875" customWidth="1"/>
    <col min="13561" max="13562" width="13.7109375" customWidth="1"/>
    <col min="13563" max="13563" width="16" customWidth="1"/>
    <col min="13564" max="13564" width="16.28515625" customWidth="1"/>
    <col min="13565" max="13565" width="17.7109375" customWidth="1"/>
    <col min="13566" max="13566" width="17.28515625" customWidth="1"/>
    <col min="13567" max="13567" width="16" customWidth="1"/>
    <col min="13568" max="13568" width="20.7109375" customWidth="1"/>
    <col min="13569" max="13569" width="16.5703125" customWidth="1"/>
    <col min="13810" max="13810" width="12.140625" customWidth="1"/>
    <col min="13811" max="13811" width="33.85546875" customWidth="1"/>
    <col min="13812" max="13812" width="14" customWidth="1"/>
    <col min="13813" max="13813" width="13.140625" customWidth="1"/>
    <col min="13814" max="13814" width="13.28515625" customWidth="1"/>
    <col min="13815" max="13815" width="13.140625" customWidth="1"/>
    <col min="13816" max="13816" width="13.85546875" customWidth="1"/>
    <col min="13817" max="13818" width="13.7109375" customWidth="1"/>
    <col min="13819" max="13819" width="16" customWidth="1"/>
    <col min="13820" max="13820" width="16.28515625" customWidth="1"/>
    <col min="13821" max="13821" width="17.7109375" customWidth="1"/>
    <col min="13822" max="13822" width="17.28515625" customWidth="1"/>
    <col min="13823" max="13823" width="16" customWidth="1"/>
    <col min="13824" max="13824" width="20.7109375" customWidth="1"/>
    <col min="13825" max="13825" width="16.5703125" customWidth="1"/>
    <col min="14066" max="14066" width="12.140625" customWidth="1"/>
    <col min="14067" max="14067" width="33.85546875" customWidth="1"/>
    <col min="14068" max="14068" width="14" customWidth="1"/>
    <col min="14069" max="14069" width="13.140625" customWidth="1"/>
    <col min="14070" max="14070" width="13.28515625" customWidth="1"/>
    <col min="14071" max="14071" width="13.140625" customWidth="1"/>
    <col min="14072" max="14072" width="13.85546875" customWidth="1"/>
    <col min="14073" max="14074" width="13.7109375" customWidth="1"/>
    <col min="14075" max="14075" width="16" customWidth="1"/>
    <col min="14076" max="14076" width="16.28515625" customWidth="1"/>
    <col min="14077" max="14077" width="17.7109375" customWidth="1"/>
    <col min="14078" max="14078" width="17.28515625" customWidth="1"/>
    <col min="14079" max="14079" width="16" customWidth="1"/>
    <col min="14080" max="14080" width="20.7109375" customWidth="1"/>
    <col min="14081" max="14081" width="16.5703125" customWidth="1"/>
    <col min="14322" max="14322" width="12.140625" customWidth="1"/>
    <col min="14323" max="14323" width="33.85546875" customWidth="1"/>
    <col min="14324" max="14324" width="14" customWidth="1"/>
    <col min="14325" max="14325" width="13.140625" customWidth="1"/>
    <col min="14326" max="14326" width="13.28515625" customWidth="1"/>
    <col min="14327" max="14327" width="13.140625" customWidth="1"/>
    <col min="14328" max="14328" width="13.85546875" customWidth="1"/>
    <col min="14329" max="14330" width="13.7109375" customWidth="1"/>
    <col min="14331" max="14331" width="16" customWidth="1"/>
    <col min="14332" max="14332" width="16.28515625" customWidth="1"/>
    <col min="14333" max="14333" width="17.7109375" customWidth="1"/>
    <col min="14334" max="14334" width="17.28515625" customWidth="1"/>
    <col min="14335" max="14335" width="16" customWidth="1"/>
    <col min="14336" max="14336" width="20.7109375" customWidth="1"/>
    <col min="14337" max="14337" width="16.5703125" customWidth="1"/>
    <col min="14578" max="14578" width="12.140625" customWidth="1"/>
    <col min="14579" max="14579" width="33.85546875" customWidth="1"/>
    <col min="14580" max="14580" width="14" customWidth="1"/>
    <col min="14581" max="14581" width="13.140625" customWidth="1"/>
    <col min="14582" max="14582" width="13.28515625" customWidth="1"/>
    <col min="14583" max="14583" width="13.140625" customWidth="1"/>
    <col min="14584" max="14584" width="13.85546875" customWidth="1"/>
    <col min="14585" max="14586" width="13.7109375" customWidth="1"/>
    <col min="14587" max="14587" width="16" customWidth="1"/>
    <col min="14588" max="14588" width="16.28515625" customWidth="1"/>
    <col min="14589" max="14589" width="17.7109375" customWidth="1"/>
    <col min="14590" max="14590" width="17.28515625" customWidth="1"/>
    <col min="14591" max="14591" width="16" customWidth="1"/>
    <col min="14592" max="14592" width="20.7109375" customWidth="1"/>
    <col min="14593" max="14593" width="16.5703125" customWidth="1"/>
    <col min="14834" max="14834" width="12.140625" customWidth="1"/>
    <col min="14835" max="14835" width="33.85546875" customWidth="1"/>
    <col min="14836" max="14836" width="14" customWidth="1"/>
    <col min="14837" max="14837" width="13.140625" customWidth="1"/>
    <col min="14838" max="14838" width="13.28515625" customWidth="1"/>
    <col min="14839" max="14839" width="13.140625" customWidth="1"/>
    <col min="14840" max="14840" width="13.85546875" customWidth="1"/>
    <col min="14841" max="14842" width="13.7109375" customWidth="1"/>
    <col min="14843" max="14843" width="16" customWidth="1"/>
    <col min="14844" max="14844" width="16.28515625" customWidth="1"/>
    <col min="14845" max="14845" width="17.7109375" customWidth="1"/>
    <col min="14846" max="14846" width="17.28515625" customWidth="1"/>
    <col min="14847" max="14847" width="16" customWidth="1"/>
    <col min="14848" max="14848" width="20.7109375" customWidth="1"/>
    <col min="14849" max="14849" width="16.5703125" customWidth="1"/>
    <col min="15090" max="15090" width="12.140625" customWidth="1"/>
    <col min="15091" max="15091" width="33.85546875" customWidth="1"/>
    <col min="15092" max="15092" width="14" customWidth="1"/>
    <col min="15093" max="15093" width="13.140625" customWidth="1"/>
    <col min="15094" max="15094" width="13.28515625" customWidth="1"/>
    <col min="15095" max="15095" width="13.140625" customWidth="1"/>
    <col min="15096" max="15096" width="13.85546875" customWidth="1"/>
    <col min="15097" max="15098" width="13.7109375" customWidth="1"/>
    <col min="15099" max="15099" width="16" customWidth="1"/>
    <col min="15100" max="15100" width="16.28515625" customWidth="1"/>
    <col min="15101" max="15101" width="17.7109375" customWidth="1"/>
    <col min="15102" max="15102" width="17.28515625" customWidth="1"/>
    <col min="15103" max="15103" width="16" customWidth="1"/>
    <col min="15104" max="15104" width="20.7109375" customWidth="1"/>
    <col min="15105" max="15105" width="16.5703125" customWidth="1"/>
    <col min="15346" max="15346" width="12.140625" customWidth="1"/>
    <col min="15347" max="15347" width="33.85546875" customWidth="1"/>
    <col min="15348" max="15348" width="14" customWidth="1"/>
    <col min="15349" max="15349" width="13.140625" customWidth="1"/>
    <col min="15350" max="15350" width="13.28515625" customWidth="1"/>
    <col min="15351" max="15351" width="13.140625" customWidth="1"/>
    <col min="15352" max="15352" width="13.85546875" customWidth="1"/>
    <col min="15353" max="15354" width="13.7109375" customWidth="1"/>
    <col min="15355" max="15355" width="16" customWidth="1"/>
    <col min="15356" max="15356" width="16.28515625" customWidth="1"/>
    <col min="15357" max="15357" width="17.7109375" customWidth="1"/>
    <col min="15358" max="15358" width="17.28515625" customWidth="1"/>
    <col min="15359" max="15359" width="16" customWidth="1"/>
    <col min="15360" max="15360" width="20.7109375" customWidth="1"/>
    <col min="15361" max="15361" width="16.5703125" customWidth="1"/>
    <col min="15602" max="15602" width="12.140625" customWidth="1"/>
    <col min="15603" max="15603" width="33.85546875" customWidth="1"/>
    <col min="15604" max="15604" width="14" customWidth="1"/>
    <col min="15605" max="15605" width="13.140625" customWidth="1"/>
    <col min="15606" max="15606" width="13.28515625" customWidth="1"/>
    <col min="15607" max="15607" width="13.140625" customWidth="1"/>
    <col min="15608" max="15608" width="13.85546875" customWidth="1"/>
    <col min="15609" max="15610" width="13.7109375" customWidth="1"/>
    <col min="15611" max="15611" width="16" customWidth="1"/>
    <col min="15612" max="15612" width="16.28515625" customWidth="1"/>
    <col min="15613" max="15613" width="17.7109375" customWidth="1"/>
    <col min="15614" max="15614" width="17.28515625" customWidth="1"/>
    <col min="15615" max="15615" width="16" customWidth="1"/>
    <col min="15616" max="15616" width="20.7109375" customWidth="1"/>
    <col min="15617" max="15617" width="16.5703125" customWidth="1"/>
    <col min="15858" max="15858" width="12.140625" customWidth="1"/>
    <col min="15859" max="15859" width="33.85546875" customWidth="1"/>
    <col min="15860" max="15860" width="14" customWidth="1"/>
    <col min="15861" max="15861" width="13.140625" customWidth="1"/>
    <col min="15862" max="15862" width="13.28515625" customWidth="1"/>
    <col min="15863" max="15863" width="13.140625" customWidth="1"/>
    <col min="15864" max="15864" width="13.85546875" customWidth="1"/>
    <col min="15865" max="15866" width="13.7109375" customWidth="1"/>
    <col min="15867" max="15867" width="16" customWidth="1"/>
    <col min="15868" max="15868" width="16.28515625" customWidth="1"/>
    <col min="15869" max="15869" width="17.7109375" customWidth="1"/>
    <col min="15870" max="15870" width="17.28515625" customWidth="1"/>
    <col min="15871" max="15871" width="16" customWidth="1"/>
    <col min="15872" max="15872" width="20.7109375" customWidth="1"/>
    <col min="15873" max="15873" width="16.5703125" customWidth="1"/>
    <col min="16114" max="16114" width="12.140625" customWidth="1"/>
    <col min="16115" max="16115" width="33.85546875" customWidth="1"/>
    <col min="16116" max="16116" width="14" customWidth="1"/>
    <col min="16117" max="16117" width="13.140625" customWidth="1"/>
    <col min="16118" max="16118" width="13.28515625" customWidth="1"/>
    <col min="16119" max="16119" width="13.140625" customWidth="1"/>
    <col min="16120" max="16120" width="13.85546875" customWidth="1"/>
    <col min="16121" max="16122" width="13.7109375" customWidth="1"/>
    <col min="16123" max="16123" width="16" customWidth="1"/>
    <col min="16124" max="16124" width="16.28515625" customWidth="1"/>
    <col min="16125" max="16125" width="17.7109375" customWidth="1"/>
    <col min="16126" max="16126" width="17.28515625" customWidth="1"/>
    <col min="16127" max="16127" width="16" customWidth="1"/>
    <col min="16128" max="16128" width="20.7109375" customWidth="1"/>
    <col min="16129" max="16129" width="16.5703125" customWidth="1"/>
  </cols>
  <sheetData>
    <row r="1" spans="1:19" ht="15.75" thickBot="1" x14ac:dyDescent="0.3">
      <c r="A1" s="18" t="s">
        <v>0</v>
      </c>
      <c r="B1" s="19" t="s">
        <v>1</v>
      </c>
      <c r="C1" s="17" t="s">
        <v>40</v>
      </c>
    </row>
    <row r="2" spans="1:19" x14ac:dyDescent="0.25">
      <c r="A2" s="39" t="s">
        <v>2</v>
      </c>
      <c r="B2" s="31" t="s">
        <v>3</v>
      </c>
      <c r="C2" s="22">
        <f>190693.08+13386354.17+1012475.57+2376340.97+308779.17+17484.02+726073.52</f>
        <v>18018200.5</v>
      </c>
    </row>
    <row r="3" spans="1:19" x14ac:dyDescent="0.25">
      <c r="A3" s="40"/>
      <c r="B3" s="2" t="s">
        <v>4</v>
      </c>
      <c r="C3" s="24">
        <f>20587608.32-C2-C4-C5-C6</f>
        <v>1637932.1200000003</v>
      </c>
    </row>
    <row r="4" spans="1:19" x14ac:dyDescent="0.25">
      <c r="A4" s="40"/>
      <c r="B4" s="2" t="s">
        <v>5</v>
      </c>
      <c r="C4" s="24">
        <f>405055.65+454968.96</f>
        <v>860024.6100000001</v>
      </c>
    </row>
    <row r="5" spans="1:19" x14ac:dyDescent="0.25">
      <c r="A5" s="40"/>
      <c r="B5" s="2" t="s">
        <v>6</v>
      </c>
      <c r="C5" s="24">
        <v>19993.650000000001</v>
      </c>
    </row>
    <row r="6" spans="1:19" ht="15.75" thickBot="1" x14ac:dyDescent="0.3">
      <c r="A6" s="41"/>
      <c r="B6" s="3" t="s">
        <v>7</v>
      </c>
      <c r="C6" s="23">
        <v>51457.440000000002</v>
      </c>
    </row>
    <row r="7" spans="1:19" x14ac:dyDescent="0.25">
      <c r="A7" s="39" t="s">
        <v>8</v>
      </c>
      <c r="B7" s="1" t="s">
        <v>3</v>
      </c>
      <c r="C7" s="22">
        <f>21629.2+9023619.85+673729.92+1577461.58+203149.12+13660+492906.41</f>
        <v>12006156.079999998</v>
      </c>
    </row>
    <row r="8" spans="1:19" x14ac:dyDescent="0.25">
      <c r="A8" s="40"/>
      <c r="B8" s="2" t="s">
        <v>4</v>
      </c>
      <c r="C8" s="24">
        <f>13944851.92-C7-C9-C11</f>
        <v>1212131.2600000016</v>
      </c>
    </row>
    <row r="9" spans="1:19" x14ac:dyDescent="0.25">
      <c r="A9" s="40"/>
      <c r="B9" s="2" t="s">
        <v>5</v>
      </c>
      <c r="C9" s="24">
        <f>655196.64</f>
        <v>655196.64</v>
      </c>
    </row>
    <row r="10" spans="1:19" x14ac:dyDescent="0.25">
      <c r="A10" s="40"/>
      <c r="B10" s="2" t="s">
        <v>6</v>
      </c>
      <c r="C10" s="24">
        <v>0</v>
      </c>
    </row>
    <row r="11" spans="1:19" ht="15.75" thickBot="1" x14ac:dyDescent="0.3">
      <c r="A11" s="41"/>
      <c r="B11" s="3" t="s">
        <v>7</v>
      </c>
      <c r="C11" s="23">
        <v>71367.94</v>
      </c>
    </row>
    <row r="12" spans="1:19" x14ac:dyDescent="0.25">
      <c r="A12" s="39" t="s">
        <v>9</v>
      </c>
      <c r="B12" s="1" t="s">
        <v>3</v>
      </c>
      <c r="C12" s="22">
        <f>6250.02+497682.02+36137.13+87123.82+12173.24+33033.03</f>
        <v>672399.26</v>
      </c>
    </row>
    <row r="13" spans="1:19" x14ac:dyDescent="0.25">
      <c r="A13" s="40"/>
      <c r="B13" s="2" t="s">
        <v>4</v>
      </c>
      <c r="C13" s="24">
        <f>688728.08-C12-C14-C15</f>
        <v>16328.819999999949</v>
      </c>
    </row>
    <row r="14" spans="1:19" x14ac:dyDescent="0.25">
      <c r="A14" s="42"/>
      <c r="B14" s="2" t="s">
        <v>6</v>
      </c>
      <c r="C14" s="24">
        <v>0</v>
      </c>
    </row>
    <row r="15" spans="1:19" ht="15.75" thickBot="1" x14ac:dyDescent="0.3">
      <c r="A15" s="43"/>
      <c r="B15" s="3" t="s">
        <v>7</v>
      </c>
      <c r="C15" s="23">
        <v>0</v>
      </c>
    </row>
    <row r="16" spans="1:19" ht="15" customHeight="1" x14ac:dyDescent="0.25">
      <c r="A16" s="39" t="s">
        <v>10</v>
      </c>
      <c r="B16" s="31" t="s">
        <v>3</v>
      </c>
      <c r="C16" s="22">
        <f>225+221923.79+9853.11+37817.98+5463.81+16818.67</f>
        <v>292102.36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" customHeight="1" x14ac:dyDescent="0.25">
      <c r="A17" s="40"/>
      <c r="B17" s="2" t="s">
        <v>4</v>
      </c>
      <c r="C17" s="24">
        <f>342427.68-C16</f>
        <v>50325.320000000007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" customHeight="1" x14ac:dyDescent="0.25">
      <c r="A18" s="42"/>
      <c r="B18" s="2" t="s">
        <v>6</v>
      </c>
      <c r="C18" s="24"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" customHeight="1" thickBot="1" x14ac:dyDescent="0.3">
      <c r="A19" s="43"/>
      <c r="B19" s="5" t="s">
        <v>7</v>
      </c>
      <c r="C19" s="23"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39" t="s">
        <v>11</v>
      </c>
      <c r="B20" s="31" t="s">
        <v>3</v>
      </c>
      <c r="C20" s="22">
        <f>69260.6+5184381.94+387684.61+929958.63+126921.52+2000+336268.22</f>
        <v>7036475.5199999996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0"/>
      <c r="B21" s="2" t="s">
        <v>4</v>
      </c>
      <c r="C21" s="24">
        <f>8502218.99-C20-C22-C24</f>
        <v>910098.86000000068</v>
      </c>
    </row>
    <row r="22" spans="1:19" x14ac:dyDescent="0.25">
      <c r="A22" s="40"/>
      <c r="B22" s="2" t="s">
        <v>5</v>
      </c>
      <c r="C22" s="24">
        <f>32702.76+188936.16+295616.7</f>
        <v>517255.62</v>
      </c>
    </row>
    <row r="23" spans="1:19" x14ac:dyDescent="0.25">
      <c r="A23" s="40"/>
      <c r="B23" s="2" t="s">
        <v>6</v>
      </c>
      <c r="C23" s="24">
        <v>0</v>
      </c>
    </row>
    <row r="24" spans="1:19" ht="15" customHeight="1" thickBot="1" x14ac:dyDescent="0.3">
      <c r="A24" s="41"/>
      <c r="B24" s="3" t="s">
        <v>7</v>
      </c>
      <c r="C24" s="23">
        <v>38388.99</v>
      </c>
    </row>
    <row r="25" spans="1:19" x14ac:dyDescent="0.25">
      <c r="A25" s="39" t="s">
        <v>12</v>
      </c>
      <c r="B25" s="31" t="s">
        <v>3</v>
      </c>
      <c r="C25" s="22">
        <f>2019.29+326501.85+25684.38+57383.62+7157.72+14582.08</f>
        <v>433328.93999999994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0"/>
      <c r="B26" s="2" t="s">
        <v>4</v>
      </c>
      <c r="C26" s="24">
        <f>1017256.03-C25-C28-C29</f>
        <v>571905.42000000004</v>
      </c>
    </row>
    <row r="27" spans="1:19" x14ac:dyDescent="0.25">
      <c r="A27" s="40"/>
      <c r="B27" s="2" t="s">
        <v>5</v>
      </c>
      <c r="C27" s="24">
        <v>0</v>
      </c>
    </row>
    <row r="28" spans="1:19" x14ac:dyDescent="0.25">
      <c r="A28" s="40"/>
      <c r="B28" s="2" t="s">
        <v>6</v>
      </c>
      <c r="C28" s="24">
        <v>10040</v>
      </c>
    </row>
    <row r="29" spans="1:19" ht="15" customHeight="1" thickBot="1" x14ac:dyDescent="0.3">
      <c r="A29" s="41"/>
      <c r="B29" s="3" t="s">
        <v>7</v>
      </c>
      <c r="C29" s="23">
        <v>1981.67</v>
      </c>
    </row>
    <row r="30" spans="1:19" ht="15" customHeight="1" x14ac:dyDescent="0.25">
      <c r="A30" s="39" t="s">
        <v>13</v>
      </c>
      <c r="B30" s="31" t="s">
        <v>3</v>
      </c>
      <c r="C30" s="22">
        <f>3497.64+497.45+31116</f>
        <v>35111.089999999997</v>
      </c>
    </row>
    <row r="31" spans="1:19" ht="15" customHeight="1" thickBot="1" x14ac:dyDescent="0.3">
      <c r="A31" s="43"/>
      <c r="B31" s="3" t="s">
        <v>4</v>
      </c>
      <c r="C31" s="25">
        <f>131621.22-C30</f>
        <v>96510.13</v>
      </c>
    </row>
    <row r="32" spans="1:19" ht="15" customHeight="1" x14ac:dyDescent="0.25">
      <c r="A32" s="47" t="s">
        <v>14</v>
      </c>
      <c r="B32" s="31" t="s">
        <v>3</v>
      </c>
      <c r="C32" s="22">
        <f>2275.64+1120217.4+80717.92+190849.74+24099.09+24546+25466.69</f>
        <v>1468172.4799999997</v>
      </c>
    </row>
    <row r="33" spans="1:3" x14ac:dyDescent="0.25">
      <c r="A33" s="48"/>
      <c r="B33" s="2" t="s">
        <v>4</v>
      </c>
      <c r="C33" s="24">
        <f>1660472.04-C32-C34-C35</f>
        <v>167845.2600000003</v>
      </c>
    </row>
    <row r="34" spans="1:3" x14ac:dyDescent="0.25">
      <c r="A34" s="48"/>
      <c r="B34" s="2" t="s">
        <v>15</v>
      </c>
      <c r="C34" s="24">
        <v>19985</v>
      </c>
    </row>
    <row r="35" spans="1:3" ht="15" customHeight="1" thickBot="1" x14ac:dyDescent="0.3">
      <c r="A35" s="49"/>
      <c r="B35" s="3" t="s">
        <v>7</v>
      </c>
      <c r="C35" s="23">
        <v>4469.3</v>
      </c>
    </row>
    <row r="36" spans="1:3" ht="15" customHeight="1" x14ac:dyDescent="0.25">
      <c r="A36" s="47" t="s">
        <v>16</v>
      </c>
      <c r="B36" s="31" t="s">
        <v>3</v>
      </c>
      <c r="C36" s="22">
        <f>500</f>
        <v>500</v>
      </c>
    </row>
    <row r="37" spans="1:3" ht="15" customHeight="1" thickBot="1" x14ac:dyDescent="0.3">
      <c r="A37" s="50"/>
      <c r="B37" s="3" t="s">
        <v>4</v>
      </c>
      <c r="C37" s="25">
        <f>170554.21-C36</f>
        <v>170054.21</v>
      </c>
    </row>
    <row r="38" spans="1:3" ht="15" customHeight="1" x14ac:dyDescent="0.25">
      <c r="A38" s="39" t="s">
        <v>17</v>
      </c>
      <c r="B38" s="31" t="s">
        <v>3</v>
      </c>
      <c r="C38" s="22">
        <f>29932.79+2324.49+5420.67+842.92+13099+498977.68</f>
        <v>550597.55000000005</v>
      </c>
    </row>
    <row r="39" spans="1:3" ht="15" customHeight="1" x14ac:dyDescent="0.25">
      <c r="A39" s="40"/>
      <c r="B39" s="2" t="s">
        <v>4</v>
      </c>
      <c r="C39" s="24">
        <f>905999.4-C38-C40</f>
        <v>355401.85</v>
      </c>
    </row>
    <row r="40" spans="1:3" ht="15" customHeight="1" thickBot="1" x14ac:dyDescent="0.3">
      <c r="A40" s="43"/>
      <c r="B40" s="5" t="s">
        <v>15</v>
      </c>
      <c r="C40" s="23">
        <v>0</v>
      </c>
    </row>
    <row r="41" spans="1:3" ht="15" customHeight="1" x14ac:dyDescent="0.25">
      <c r="A41" s="47" t="s">
        <v>42</v>
      </c>
      <c r="B41" s="31" t="s">
        <v>3</v>
      </c>
      <c r="C41" s="22">
        <v>20000</v>
      </c>
    </row>
    <row r="42" spans="1:3" ht="15" customHeight="1" thickBot="1" x14ac:dyDescent="0.3">
      <c r="A42" s="51"/>
      <c r="B42" s="3" t="s">
        <v>4</v>
      </c>
      <c r="C42" s="23">
        <v>0</v>
      </c>
    </row>
    <row r="43" spans="1:3" ht="15" customHeight="1" x14ac:dyDescent="0.25">
      <c r="A43" s="47" t="s">
        <v>18</v>
      </c>
      <c r="B43" s="31" t="s">
        <v>3</v>
      </c>
      <c r="C43" s="22">
        <v>0</v>
      </c>
    </row>
    <row r="44" spans="1:3" ht="15" customHeight="1" thickBot="1" x14ac:dyDescent="0.3">
      <c r="A44" s="51"/>
      <c r="B44" s="3" t="s">
        <v>4</v>
      </c>
      <c r="C44" s="23">
        <v>0</v>
      </c>
    </row>
    <row r="45" spans="1:3" x14ac:dyDescent="0.25">
      <c r="A45" s="39" t="s">
        <v>19</v>
      </c>
      <c r="B45" s="6" t="s">
        <v>20</v>
      </c>
      <c r="C45" s="22">
        <f>1853.2+851003.56+46662.9+151065.86+19375.55+33262.76</f>
        <v>1103223.83</v>
      </c>
    </row>
    <row r="46" spans="1:3" x14ac:dyDescent="0.25">
      <c r="A46" s="40"/>
      <c r="B46" s="2" t="s">
        <v>4</v>
      </c>
      <c r="C46" s="24">
        <f>1397362.39-C45-C47-C48</f>
        <v>276697.76999999979</v>
      </c>
    </row>
    <row r="47" spans="1:3" x14ac:dyDescent="0.25">
      <c r="A47" s="52"/>
      <c r="B47" s="7" t="s">
        <v>15</v>
      </c>
      <c r="C47" s="24">
        <v>4290.01</v>
      </c>
    </row>
    <row r="48" spans="1:3" ht="15.75" thickBot="1" x14ac:dyDescent="0.3">
      <c r="A48" s="53"/>
      <c r="B48" s="3" t="s">
        <v>7</v>
      </c>
      <c r="C48" s="23">
        <v>13150.78</v>
      </c>
    </row>
    <row r="49" spans="1:3" x14ac:dyDescent="0.25">
      <c r="A49" s="39" t="s">
        <v>21</v>
      </c>
      <c r="B49" s="6" t="s">
        <v>20</v>
      </c>
      <c r="C49" s="22">
        <f>40.05+35254.79+858+6188.31+776.61+1238.35</f>
        <v>44356.11</v>
      </c>
    </row>
    <row r="50" spans="1:3" x14ac:dyDescent="0.25">
      <c r="A50" s="40"/>
      <c r="B50" s="2" t="s">
        <v>4</v>
      </c>
      <c r="C50" s="24">
        <f>44356.11-C49-C51-C52</f>
        <v>0</v>
      </c>
    </row>
    <row r="51" spans="1:3" x14ac:dyDescent="0.25">
      <c r="A51" s="52"/>
      <c r="B51" s="7" t="s">
        <v>15</v>
      </c>
      <c r="C51" s="24">
        <v>0</v>
      </c>
    </row>
    <row r="52" spans="1:3" ht="15.75" thickBot="1" x14ac:dyDescent="0.3">
      <c r="A52" s="53"/>
      <c r="B52" s="3" t="s">
        <v>7</v>
      </c>
      <c r="C52" s="23">
        <v>0</v>
      </c>
    </row>
    <row r="53" spans="1:3" x14ac:dyDescent="0.25">
      <c r="A53" s="39" t="s">
        <v>22</v>
      </c>
      <c r="B53" s="6" t="s">
        <v>20</v>
      </c>
      <c r="C53" s="22">
        <f>300.84+236612.37+16012.79+41968.99+6073.73+18834.61</f>
        <v>319803.32999999996</v>
      </c>
    </row>
    <row r="54" spans="1:3" x14ac:dyDescent="0.25">
      <c r="A54" s="40"/>
      <c r="B54" s="2" t="s">
        <v>4</v>
      </c>
      <c r="C54" s="24">
        <f>319803.33-C53-C55-C56</f>
        <v>5.8207660913467407E-11</v>
      </c>
    </row>
    <row r="55" spans="1:3" x14ac:dyDescent="0.25">
      <c r="A55" s="52"/>
      <c r="B55" s="7" t="s">
        <v>15</v>
      </c>
      <c r="C55" s="24">
        <v>0</v>
      </c>
    </row>
    <row r="56" spans="1:3" ht="15.75" thickBot="1" x14ac:dyDescent="0.3">
      <c r="A56" s="53"/>
      <c r="B56" s="3" t="s">
        <v>7</v>
      </c>
      <c r="C56" s="23">
        <v>0</v>
      </c>
    </row>
    <row r="57" spans="1:3" x14ac:dyDescent="0.25">
      <c r="A57" s="47" t="s">
        <v>23</v>
      </c>
      <c r="B57" s="6" t="s">
        <v>20</v>
      </c>
      <c r="C57" s="22">
        <f>6418.32+896.34+37339.78</f>
        <v>44654.44</v>
      </c>
    </row>
    <row r="58" spans="1:3" ht="15.75" thickBot="1" x14ac:dyDescent="0.3">
      <c r="A58" s="54"/>
      <c r="B58" s="3" t="s">
        <v>4</v>
      </c>
      <c r="C58" s="25">
        <f>83422.52-C57</f>
        <v>38768.080000000002</v>
      </c>
    </row>
    <row r="59" spans="1:3" ht="15" customHeight="1" x14ac:dyDescent="0.25">
      <c r="A59" s="55" t="s">
        <v>24</v>
      </c>
      <c r="B59" s="6" t="s">
        <v>25</v>
      </c>
      <c r="C59" s="22">
        <v>0</v>
      </c>
    </row>
    <row r="60" spans="1:3" ht="15" customHeight="1" thickBot="1" x14ac:dyDescent="0.3">
      <c r="A60" s="45"/>
      <c r="B60" s="20" t="s">
        <v>4</v>
      </c>
      <c r="C60" s="27">
        <f>1011511.65-C59</f>
        <v>1011511.65</v>
      </c>
    </row>
    <row r="61" spans="1:3" ht="15.75" customHeight="1" x14ac:dyDescent="0.25">
      <c r="A61" s="39" t="s">
        <v>26</v>
      </c>
      <c r="B61" s="6" t="s">
        <v>20</v>
      </c>
      <c r="C61" s="22">
        <v>30427.71</v>
      </c>
    </row>
    <row r="62" spans="1:3" ht="15.75" thickBot="1" x14ac:dyDescent="0.3">
      <c r="A62" s="41"/>
      <c r="B62" s="3" t="s">
        <v>4</v>
      </c>
      <c r="C62" s="23">
        <f>37529.75-C61</f>
        <v>7102.0400000000009</v>
      </c>
    </row>
    <row r="63" spans="1:3" ht="15" customHeight="1" x14ac:dyDescent="0.25">
      <c r="A63" s="56" t="s">
        <v>27</v>
      </c>
      <c r="B63" s="21" t="s">
        <v>20</v>
      </c>
      <c r="C63" s="28">
        <f>C2+C7+C12+C16+C20+C25+C30+C32+C36+C38+C43+C45+C49+C53+C57+C61+C41</f>
        <v>42075509.199999988</v>
      </c>
    </row>
    <row r="64" spans="1:3" ht="15" customHeight="1" x14ac:dyDescent="0.25">
      <c r="A64" s="56"/>
      <c r="B64" s="2" t="s">
        <v>4</v>
      </c>
      <c r="C64" s="26">
        <f>C3+C8+C13+C17+C21+C26+C31+C33+C37+C39+C44+C46+C50+C54+C58+C60+C62</f>
        <v>6522612.7900000028</v>
      </c>
    </row>
    <row r="65" spans="1:3" ht="15" customHeight="1" x14ac:dyDescent="0.25">
      <c r="A65" s="56"/>
      <c r="B65" s="2" t="s">
        <v>5</v>
      </c>
      <c r="C65" s="26">
        <f>C4+C9+C22+C27</f>
        <v>2032476.87</v>
      </c>
    </row>
    <row r="66" spans="1:3" ht="15" customHeight="1" x14ac:dyDescent="0.25">
      <c r="A66" s="56"/>
      <c r="B66" s="2" t="s">
        <v>6</v>
      </c>
      <c r="C66" s="26">
        <f>C5+C10+C14+C18+C23+C28+C34+C40+C47+C51+C55</f>
        <v>54308.66</v>
      </c>
    </row>
    <row r="67" spans="1:3" ht="15" customHeight="1" thickBot="1" x14ac:dyDescent="0.3">
      <c r="A67" s="57"/>
      <c r="B67" s="3" t="s">
        <v>7</v>
      </c>
      <c r="C67" s="25">
        <f>C6+C11+C19+C24+C29+C35+C48+C52+C56</f>
        <v>180816.12</v>
      </c>
    </row>
    <row r="68" spans="1:3" ht="18" customHeight="1" thickBot="1" x14ac:dyDescent="0.3">
      <c r="A68" s="8"/>
      <c r="B68" s="9" t="s">
        <v>28</v>
      </c>
      <c r="C68" s="29">
        <f>SUM(C63:C67)</f>
        <v>50865723.639999986</v>
      </c>
    </row>
    <row r="69" spans="1:3" ht="18" customHeight="1" x14ac:dyDescent="0.25">
      <c r="A69" s="10"/>
      <c r="B69" s="11" t="s">
        <v>29</v>
      </c>
      <c r="C69" s="22">
        <v>348232.88</v>
      </c>
    </row>
    <row r="70" spans="1:3" ht="18" customHeight="1" thickBot="1" x14ac:dyDescent="0.3">
      <c r="A70" s="12"/>
      <c r="B70" s="13" t="s">
        <v>30</v>
      </c>
      <c r="C70" s="23">
        <v>136301.98000000001</v>
      </c>
    </row>
    <row r="71" spans="1:3" ht="18" customHeight="1" thickBot="1" x14ac:dyDescent="0.3">
      <c r="A71" s="8"/>
      <c r="B71" s="14" t="s">
        <v>31</v>
      </c>
      <c r="C71" s="38">
        <f>SUM(C68:C70)</f>
        <v>51350258.499999985</v>
      </c>
    </row>
    <row r="72" spans="1:3" ht="15" customHeight="1" x14ac:dyDescent="0.25">
      <c r="A72" s="44" t="s">
        <v>32</v>
      </c>
      <c r="B72" s="33" t="s">
        <v>33</v>
      </c>
      <c r="C72" s="22">
        <v>28802129</v>
      </c>
    </row>
    <row r="73" spans="1:3" ht="65.25" customHeight="1" x14ac:dyDescent="0.25">
      <c r="A73" s="45"/>
      <c r="B73" s="34" t="s">
        <v>43</v>
      </c>
      <c r="C73" s="32">
        <v>122430</v>
      </c>
    </row>
    <row r="74" spans="1:3" ht="15" customHeight="1" x14ac:dyDescent="0.25">
      <c r="A74" s="45"/>
      <c r="B74" s="35" t="s">
        <v>34</v>
      </c>
      <c r="C74" s="24">
        <v>1268751.18</v>
      </c>
    </row>
    <row r="75" spans="1:3" ht="15" customHeight="1" x14ac:dyDescent="0.25">
      <c r="A75" s="45"/>
      <c r="B75" s="35" t="s">
        <v>35</v>
      </c>
      <c r="C75" s="24">
        <v>2389220.14</v>
      </c>
    </row>
    <row r="76" spans="1:3" ht="15" customHeight="1" x14ac:dyDescent="0.25">
      <c r="A76" s="45"/>
      <c r="B76" s="35" t="s">
        <v>36</v>
      </c>
      <c r="C76" s="24">
        <v>0</v>
      </c>
    </row>
    <row r="77" spans="1:3" ht="15" customHeight="1" x14ac:dyDescent="0.25">
      <c r="A77" s="45"/>
      <c r="B77" s="35" t="s">
        <v>37</v>
      </c>
      <c r="C77" s="24">
        <v>83422.62</v>
      </c>
    </row>
    <row r="78" spans="1:3" ht="15.75" thickBot="1" x14ac:dyDescent="0.3">
      <c r="A78" s="45"/>
      <c r="B78" s="36" t="s">
        <v>38</v>
      </c>
      <c r="C78" s="23">
        <f>C71-C72-C73-C74-C75-C76-C77</f>
        <v>18684305.559999984</v>
      </c>
    </row>
    <row r="79" spans="1:3" ht="16.5" thickBot="1" x14ac:dyDescent="0.3">
      <c r="A79" s="46"/>
      <c r="B79" s="15" t="s">
        <v>39</v>
      </c>
      <c r="C79" s="37">
        <f>SUM(C72:C78)</f>
        <v>51350258.499999985</v>
      </c>
    </row>
    <row r="80" spans="1:3" ht="26.25" customHeight="1" thickBot="1" x14ac:dyDescent="0.3">
      <c r="A80" s="16"/>
      <c r="B80" s="16"/>
      <c r="C80" s="30" t="s">
        <v>41</v>
      </c>
    </row>
  </sheetData>
  <mergeCells count="20">
    <mergeCell ref="A72:A79"/>
    <mergeCell ref="A30:A31"/>
    <mergeCell ref="A32:A35"/>
    <mergeCell ref="A36:A37"/>
    <mergeCell ref="A38:A40"/>
    <mergeCell ref="A43:A44"/>
    <mergeCell ref="A45:A48"/>
    <mergeCell ref="A49:A52"/>
    <mergeCell ref="A53:A56"/>
    <mergeCell ref="A57:A58"/>
    <mergeCell ref="A59:A60"/>
    <mergeCell ref="A63:A67"/>
    <mergeCell ref="A61:A62"/>
    <mergeCell ref="A41:A42"/>
    <mergeCell ref="A25:A29"/>
    <mergeCell ref="A2:A6"/>
    <mergeCell ref="A7:A11"/>
    <mergeCell ref="A12:A15"/>
    <mergeCell ref="A16:A19"/>
    <mergeCell ref="A20:A24"/>
  </mergeCells>
  <pageMargins left="0.31496062992125984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annaj</dc:creator>
  <cp:lastModifiedBy>annaj</cp:lastModifiedBy>
  <dcterms:created xsi:type="dcterms:W3CDTF">2013-03-21T12:15:18Z</dcterms:created>
  <dcterms:modified xsi:type="dcterms:W3CDTF">2013-03-22T08:21:56Z</dcterms:modified>
</cp:coreProperties>
</file>